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关于德安县2017年财政决算草案的报告" sheetId="26" r:id="rId1"/>
    <sheet name="01一般公共预算收入决算表" sheetId="4" r:id="rId2"/>
    <sheet name="02一般公共预算支出决算表" sheetId="5" r:id="rId3"/>
    <sheet name="03一般公共预算本级支出决算表" sheetId="6" r:id="rId4"/>
    <sheet name="04基本支出决算表（试编）" sheetId="21" r:id="rId5"/>
    <sheet name="05税收返还及转移支付分地区决算表" sheetId="1" r:id="rId6"/>
    <sheet name="06转移支付分项目决算表" sheetId="7" r:id="rId7"/>
    <sheet name="07一般债务余额、限额情况表" sheetId="2" r:id="rId8"/>
    <sheet name="08三公经费支出决算表" sheetId="3" r:id="rId9"/>
    <sheet name="09三公经费支出情况" sheetId="25" r:id="rId10"/>
    <sheet name="10政府性基金预算收入决算表" sheetId="17" r:id="rId11"/>
    <sheet name="11政府性基金预算支出决算表" sheetId="18" r:id="rId12"/>
    <sheet name="12政府性基金本级支出决算表" sheetId="22" r:id="rId13"/>
    <sheet name="13政府性基金转移支付分地区决算表" sheetId="16" r:id="rId14"/>
    <sheet name="14政府性基金转移支付表（分项目）" sheetId="15" r:id="rId15"/>
    <sheet name="15专项债务余额、限额情况表 " sheetId="19" r:id="rId16"/>
    <sheet name="16国有资本经营预算收入决算表" sheetId="23" r:id="rId17"/>
    <sheet name="17国有资本经营预算支出决算表" sheetId="24" r:id="rId18"/>
    <sheet name="18社会保险基金预算收入决算表" sheetId="14" r:id="rId19"/>
    <sheet name="19社会保险基金预算支出决算表" sheetId="20" r:id="rId20"/>
    <sheet name="20社会保险基金预算结余表" sheetId="13" r:id="rId21"/>
    <sheet name="21、德安县税收返还及转移收入支付决算情况说明" sheetId="11" r:id="rId22"/>
    <sheet name="22德安县2017年度预算绩效管理工作开展情况说明" sheetId="10" r:id="rId23"/>
    <sheet name="23 县级政府举借债务情况" sheetId="12"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<sst xmlns="http://schemas.openxmlformats.org/spreadsheetml/2006/main" count="2274" uniqueCount="1833">
  <si>
    <t>关于德安县2017年财政决算草案的报告</t>
  </si>
  <si>
    <t>（2018年9月27日在县第十六届人大常委会第十五次会议上）
县财政局局长   金士海</t>
  </si>
  <si>
    <r>
      <rPr>
        <sz val="10"/>
        <rFont val="宋体"/>
        <charset val="134"/>
      </rPr>
      <t xml:space="preserve">尊敬的袁主任、各位副主任、各位委员:
    受县人民政府委托，我就德安县2017年财政决算草案报告如下，请予以审议。
    </t>
    </r>
    <r>
      <rPr>
        <b/>
        <sz val="10"/>
        <rFont val="宋体"/>
        <charset val="134"/>
      </rPr>
      <t>一、2017年财政决算情况</t>
    </r>
    <r>
      <rPr>
        <sz val="10"/>
        <rFont val="宋体"/>
        <charset val="134"/>
      </rPr>
      <t xml:space="preserve">
    2017年是实施“十三五”规划的重要一年，是供给侧改革的深化之年，财政部门在县委、县政府的正确领导下，在县人大的监督指导下，紧紧围绕“融入赣江新区、强力决战工业、打造生态城市、全面建成小康”的奋斗目标，坚持稳中求进的工作总基调，全面做好稳增长、促改革、调结构、惠民生、防风险、各项工作，有效促进了全县经济平稳健康发展和社会和谐稳定。
    （一）全县公共财政收支决算情况
    1、一般公共预算收入完成情况
    2017年，全县财政总收入共完成183260万元，占县第十六届人民代表大会常务委员会第十次会议通过的调整预算数（以下简称调整预算）183260万元的100%，比上年增收17999万元，增长10.9%。财政总收入占全县生产总值的比重为16.3%。
    2、一般公共预算支出完成情况
    2017年，全县一般公共预算支出完成232355万元，剔除上级追加及上年结转专项支出72930万元，县乡两级实际支出159425万元，完成调整预算161398万元的98.8%，比上年增支551万元，增长0.3%。
2017年，全县一般公共预算收支决算编制结果：本级一般公共预算收入完成120513万元，加上中央两税返还2563万元、所得税基数返还46万元、增值税“五五”分享补助17959万元、各项结算补助19143万元、专项拨款补助65562万元、转贷财政部代理发行地方政府债券收入29491万元（含上年结余2722万元）、基金调入资金5002万元、上年结余20982万元，总收入为281261万元；本级一般公共预算支出159425万元，加上上级专项支出72930万元、上级结算上解支出1737万元、地方政府债券还本支出24570万元（含上年结转支出2722万元）,总支出为258662万元。收支相抵，结转下年支出22599万元，年终滚存结余为0万元。剔除上年累计赤字1034万元因素，当年净结余1034万元，消化了历年赤字。
    （二）政府性基金预算收支决算情况
2017年，全县政府性基金收支决算编制结果：本级政府性基金收入完成44857万元，完成调整预算的99.98%，加上上级补助收入2237万元、地方政府专项债务转贷收入21221万元（含上年结余2126万元）、上年结余7073万元，总收入为75388万元；本级政府性基金支出59179万元，完成调整预算的98.7%，加上上级专项及上年结转支出1718万元、上解支出225万元、专项债务还本支出6126万元（含上年结转支出2126万元）、政府性基金调出资金5002万元，基金支出合计为72250万元。以上收支相抵，年终结余3138万元，用于以后年度政府性基金支出。
</t>
    </r>
  </si>
  <si>
    <r>
      <rPr>
        <sz val="10"/>
        <rFont val="宋体"/>
        <charset val="134"/>
      </rPr>
      <t xml:space="preserve">    （三）社会保险基金预算收支决算情况
    2017年，全县财政社会保险基金收支决算编制结果：社会保险费收入30261万元，加上财政补贴收入28880万元、其他收入1951万元，总收入为61093万元；基本保险基金支出50626万元，加上其他保险基金支出1493万元，总支出为52119万元。收支相抵，当年收支结余8974万元，加上历年结转29314万元，年终滚存结余38288万元，用于以后年度社会保险基金支出。
   </t>
    </r>
    <r>
      <rPr>
        <b/>
        <sz val="10"/>
        <rFont val="宋体"/>
        <charset val="134"/>
      </rPr>
      <t xml:space="preserve"> 二、2017年主要财政工作</t>
    </r>
    <r>
      <rPr>
        <sz val="10"/>
        <rFont val="宋体"/>
        <charset val="134"/>
      </rPr>
      <t xml:space="preserve">
    (一)加强收入征管，着力抓增收、保增长
    一是做好税收预测和分析。密切关注经济形势，把握政策走向，协调税务部门认真分析税源，通过分析增强组织收入工作的主动性和前瞻性，转变发展观念，补短板，促发展。
    二是加大财政收入征管力度。财税部门坚持征收与清欠并举，抓大与抓小并重，在对重点税种、重点行业和重点税源大户监管的同时，加强对零散税收的征收管理，加大欠税清缴力度。严格落实非税收入征缴管理机制，认真开展非税收入征管情况摸底调查，突出依法征收、源头控收、以票管收、预算管理的工作思路，努力实现应收尽收。
    三是创新税收征管模式。“营改增”后，国、地税部门联合办税，实现了“信息共享、源头管控”，通过信息平台及时掌握涉税信息，切实堵塞税收征管漏洞，防止税收流失。财政部门在资金拨付、项目验收、账务核查等方面严格把关，积极配合税务部门严防财政性资金项目的税款流失。
    （二）优化支出结构，着力保重点、惠民生
    一是大力支持农业发展。财政部门积极响应党中央提出的实施乡村振兴战略，以改善农村人居环境为目标，大力推进“三农”事业持续健康发展，积极发挥财政职能作用。2017年发放农业支持保护补贴共计1934万元，实施村级公益事业“一事一议”奖补项目61个，拨付新农村建设资金2390万元，发放“财政惠农信贷通”贷款9047万元。
    二是全力支持打赢脱贫攻坚战。财政部门积极争取中央、省级财政专项扶贫资金，助力全县4个贫困村， 1753户农户，共6879人的脱贫摘帽工作。2017年共拨付扶贫资金2102万元，全部用于改善贫困村基础设施，提升公共服务设施水平，助推产业扶贫，提高农民收入，为我县精准扶贫、精准脱贫提供了坚实的财力保障。据统计，2017年已有1577户农户脱贫。
    三是持续增加社会保障事业支出。财政部门围绕以人为本这个主题，确保社会保障事业的刚性需求，持续提高人民幸福指数。2017年民生支出194434万元，占总支出的比重为83%，较上年增长15.6%。2017年共发放低保补助2930万元，五保补助178万元，发放企业退休职工养老金29658万元；为“关破改”困难企业职工缴纳医疗保险2038万元；筹措214万元为公安巡防队员、城管执法队员、环卫工人增加工资待遇；安排73万元用于扩大长寿老人补贴范围并提高补贴标准。
    四是继续支持实施科教兴县战略。教育投入是支撑地方长远发展的基础，县政府高度重视优先发展教育，一直把教育投入作为公共财政保障的重点，朝着到2020年基本实现教育现代化，基本形成学习型社会的目标迈进。2017年启动扩建隆平学校、三小，新建三中、河东幼儿园、职业高中及附属中小学等项目，预计投入25700万元，拨付义教保障经费1422万元，发放边远教师特殊津贴90万元，发放困难学生助学金59万元，拨付义教学校各项保险972万元。制订了《德安县2018-2020年高考奖励办法（试行）》，设立教育发展基金，安排预算提高特岗教师待遇，推动了全县教育水平进一步提高。
</t>
    </r>
  </si>
  <si>
    <t xml:space="preserve">    （三）积极筹措资金，着力聚财源、促发展
    一是积极争取上级专项资金。2017年共争取各项补助65562万元，主要是教育科技文化专项资金8965万元，社会保障和就业专项资金23787万元，医疗卫生专项资金8617万元，环境保护专项资金2217万元，农林水专项资金13306万元，保障性住房专项资金2007万元。
    二是积极争取债券资金。2017年共争取债券资金45864万元，其中置换债券资金25848万元，用于归还系统内的存量债务；新增债券资金20016万元，主要用于建设公租房、棚户区改造、迎宾大道、隆平学校周边路网、二中路拓宽等项目。
    三是继续加强“财园信贷通”支持力度。2017年财政部门积极落实“降成本，优环境”政策，大力支持中小企业发展，在坚持“稳规模、提质量、控风险、可持续”的原则的基础上，切实解决企业融资难的问题，2017年为95家企业放款6.13亿元。
四是建立企业帮扶机制。设立 “政银企合作转贷金”，为企业融资提供过桥资金，2017年惠及13家企业，提供过桥资金5490万元，有效地防止和化解了中小企业因资金暂时困难而出现资金链断裂的风险，优化了我县招商引资环境。
    （四）全面深化财政改革，着力优机制、增活力
    一是全面推进预决算公开工作。按照《中华人民共和国预算法》的要求，在公开时间的及时性、公开内容的完整性及细化程度上作出了新的要求，督促各单位按规定完成部门预决算公开工作，公开率达到100%。通过科学有效地管理，为更好地服务全县经济社会发展打下坚实基础。
    二是全面实施公务消费网络监管工作。从2017年5月开始，全县所有县直单位的三公经费开支纳入“公消平台”管理，出台了《公务消费网络监管平台管理办法》，通过科学管理，实现了三公经费的“阳光运行，全程留痕”。
    三是启动涉农资金监管工作。我县出台了《关于印发德安县涉农项目资金监管平台建设实施方案》，成立了德安县涉农项目资金监管工作领导小组，通过平台管控涉农资金，切实从源头上防范侵害群众利益的微腐败问题发生，维护了基层群众的切身利益。
    四是强化项目资金管理。财政投资评审中心在项目预算、决算评审中严格把关，充分弘扬“五加二”“白加黑”的精神，为政府节约大量资金。2017年财政评审中心累计评审预算项目66个，核减9902万元；结算项目52个，核减10387万元。为政府节约评审费用300余万元。
    五是改进国有资产监管模式。国资局不断完善各部门各单位国有资产基础数据库，全面掌握各部门各单位国有资产的数量、价值、构成、使用情况等详细信息，实现国有资产动态管理。
主任、各位副主任、各位委员，2018年的财政工作任务艰巨，意义深远，财政部门将在县委、县政府的坚强领导下，自觉接受县人大的监督指导，继续真抓实干、开拓创新，确保圆满完成各项工作任务，为建设富裕、美丽、幸福、现代化新德安做出应有的贡献。
</t>
  </si>
  <si>
    <t>1、</t>
  </si>
  <si>
    <r>
      <rPr>
        <b/>
        <sz val="18"/>
        <rFont val="宋体"/>
        <charset val="134"/>
        <scheme val="minor"/>
      </rPr>
      <t>2017</t>
    </r>
    <r>
      <rPr>
        <b/>
        <sz val="18"/>
        <color theme="1"/>
        <rFont val="宋体"/>
        <charset val="134"/>
        <scheme val="minor"/>
      </rPr>
      <t>年德安县一般公共预算收入决算表</t>
    </r>
  </si>
  <si>
    <t/>
  </si>
  <si>
    <t>单位：万元</t>
  </si>
  <si>
    <t>预算科目</t>
  </si>
  <si>
    <r>
      <rPr>
        <b/>
        <sz val="10"/>
        <rFont val="宋体"/>
        <charset val="134"/>
      </rPr>
      <t>2016</t>
    </r>
    <r>
      <rPr>
        <b/>
        <sz val="10"/>
        <color theme="1"/>
        <rFont val="宋体"/>
        <charset val="134"/>
      </rPr>
      <t>年决算数</t>
    </r>
    <r>
      <rPr>
        <b/>
        <sz val="12"/>
        <rFont val="宋体"/>
        <charset val="134"/>
      </rPr>
      <t xml:space="preserve"> </t>
    </r>
  </si>
  <si>
    <r>
      <rPr>
        <b/>
        <sz val="10"/>
        <rFont val="宋体"/>
        <charset val="134"/>
      </rPr>
      <t>2017</t>
    </r>
    <r>
      <rPr>
        <b/>
        <sz val="10"/>
        <color theme="1"/>
        <rFont val="宋体"/>
        <charset val="134"/>
      </rPr>
      <t>年预算数</t>
    </r>
  </si>
  <si>
    <r>
      <rPr>
        <b/>
        <sz val="10"/>
        <rFont val="宋体"/>
        <charset val="134"/>
      </rPr>
      <t>2017</t>
    </r>
    <r>
      <rPr>
        <b/>
        <sz val="10"/>
        <color theme="1"/>
        <rFont val="宋体"/>
        <charset val="134"/>
      </rPr>
      <t>年调整预算数</t>
    </r>
  </si>
  <si>
    <r>
      <rPr>
        <b/>
        <sz val="10"/>
        <rFont val="宋体"/>
        <charset val="134"/>
      </rPr>
      <t xml:space="preserve">2017 </t>
    </r>
    <r>
      <rPr>
        <b/>
        <sz val="10"/>
        <color theme="1"/>
        <rFont val="宋体"/>
        <charset val="134"/>
      </rPr>
      <t>年决算数</t>
    </r>
  </si>
  <si>
    <r>
      <rPr>
        <b/>
        <sz val="10"/>
        <color theme="1"/>
        <rFont val="宋体"/>
        <charset val="134"/>
      </rPr>
      <t>决算数为上年决算数的</t>
    </r>
    <r>
      <rPr>
        <b/>
        <sz val="12"/>
        <rFont val="宋体"/>
        <charset val="134"/>
      </rPr>
      <t>%</t>
    </r>
  </si>
  <si>
    <t>一、税收收入</t>
  </si>
  <si>
    <t>其中：增值税</t>
  </si>
  <si>
    <r>
      <rPr>
        <sz val="12"/>
        <rFont val="宋体"/>
        <charset val="134"/>
      </rPr>
      <t xml:space="preserve">          </t>
    </r>
    <r>
      <rPr>
        <sz val="10"/>
        <color theme="1"/>
        <rFont val="宋体"/>
        <charset val="134"/>
      </rPr>
      <t>营业税</t>
    </r>
  </si>
  <si>
    <r>
      <rPr>
        <sz val="12"/>
        <rFont val="宋体"/>
        <charset val="134"/>
      </rPr>
      <t xml:space="preserve">          </t>
    </r>
    <r>
      <rPr>
        <sz val="10"/>
        <color theme="1"/>
        <rFont val="宋体"/>
        <charset val="134"/>
      </rPr>
      <t>企业所得税</t>
    </r>
  </si>
  <si>
    <r>
      <rPr>
        <sz val="12"/>
        <rFont val="宋体"/>
        <charset val="134"/>
      </rPr>
      <t xml:space="preserve">          </t>
    </r>
    <r>
      <rPr>
        <sz val="10"/>
        <color theme="1"/>
        <rFont val="宋体"/>
        <charset val="134"/>
      </rPr>
      <t>个人所得税</t>
    </r>
  </si>
  <si>
    <r>
      <rPr>
        <sz val="12"/>
        <rFont val="宋体"/>
        <charset val="134"/>
      </rPr>
      <t xml:space="preserve">          </t>
    </r>
    <r>
      <rPr>
        <sz val="10"/>
        <color theme="1"/>
        <rFont val="宋体"/>
        <charset val="134"/>
      </rPr>
      <t>城市维护建设税</t>
    </r>
  </si>
  <si>
    <t>二、非税收入</t>
  </si>
  <si>
    <t>其中：专项收入</t>
  </si>
  <si>
    <r>
      <rPr>
        <sz val="12"/>
        <rFont val="宋体"/>
        <charset val="134"/>
      </rPr>
      <t xml:space="preserve">          </t>
    </r>
    <r>
      <rPr>
        <sz val="10"/>
        <color theme="1"/>
        <rFont val="宋体"/>
        <charset val="134"/>
      </rPr>
      <t>行政事业性收费收入</t>
    </r>
  </si>
  <si>
    <r>
      <rPr>
        <sz val="12"/>
        <rFont val="宋体"/>
        <charset val="134"/>
      </rPr>
      <t xml:space="preserve">          </t>
    </r>
    <r>
      <rPr>
        <sz val="10"/>
        <color theme="1"/>
        <rFont val="宋体"/>
        <charset val="134"/>
      </rPr>
      <t>罚没收入</t>
    </r>
  </si>
  <si>
    <r>
      <rPr>
        <sz val="12"/>
        <rFont val="宋体"/>
        <charset val="134"/>
      </rPr>
      <t xml:space="preserve">          </t>
    </r>
    <r>
      <rPr>
        <sz val="10"/>
        <color theme="1"/>
        <rFont val="宋体"/>
        <charset val="134"/>
      </rPr>
      <t>国有资源（资产）有偿使用收入</t>
    </r>
  </si>
  <si>
    <r>
      <rPr>
        <sz val="12"/>
        <rFont val="宋体"/>
        <charset val="134"/>
      </rPr>
      <t xml:space="preserve">          </t>
    </r>
    <r>
      <rPr>
        <sz val="10"/>
        <color theme="1"/>
        <rFont val="宋体"/>
        <charset val="134"/>
      </rPr>
      <t>政府住房基金收入</t>
    </r>
  </si>
  <si>
    <r>
      <rPr>
        <sz val="12"/>
        <rFont val="宋体"/>
        <charset val="134"/>
      </rPr>
      <t xml:space="preserve">          </t>
    </r>
    <r>
      <rPr>
        <sz val="10"/>
        <color theme="1"/>
        <rFont val="宋体"/>
        <charset val="134"/>
      </rPr>
      <t>其他收入</t>
    </r>
  </si>
  <si>
    <t>一般公共预算收入合计</t>
  </si>
  <si>
    <t>返还性收入</t>
  </si>
  <si>
    <t>一般性转移支付收入收入</t>
  </si>
  <si>
    <t>专项转移支付收入</t>
  </si>
  <si>
    <t>债务转贷收入</t>
  </si>
  <si>
    <t>市县上解收入</t>
  </si>
  <si>
    <t>上年结余收入</t>
  </si>
  <si>
    <t>调入资金</t>
  </si>
  <si>
    <t>调入预算稳定调节基金</t>
  </si>
  <si>
    <t>一般公共预算收入总计</t>
  </si>
  <si>
    <t>2、</t>
  </si>
  <si>
    <r>
      <rPr>
        <b/>
        <sz val="18"/>
        <rFont val="宋体"/>
        <charset val="134"/>
      </rPr>
      <t>2017</t>
    </r>
    <r>
      <rPr>
        <b/>
        <sz val="18"/>
        <color theme="1"/>
        <rFont val="宋体"/>
        <charset val="134"/>
      </rPr>
      <t>年德安县一般公共预算支出决算表</t>
    </r>
  </si>
  <si>
    <r>
      <rPr>
        <b/>
        <sz val="11"/>
        <rFont val="宋体"/>
        <charset val="134"/>
      </rPr>
      <t>2016</t>
    </r>
    <r>
      <rPr>
        <b/>
        <sz val="11"/>
        <color theme="1"/>
        <rFont val="宋体"/>
        <charset val="134"/>
      </rPr>
      <t>年决算数</t>
    </r>
  </si>
  <si>
    <r>
      <rPr>
        <b/>
        <sz val="11"/>
        <rFont val="宋体"/>
        <charset val="134"/>
      </rPr>
      <t>2017</t>
    </r>
    <r>
      <rPr>
        <b/>
        <sz val="11"/>
        <color theme="1"/>
        <rFont val="宋体"/>
        <charset val="134"/>
      </rPr>
      <t>年预算数</t>
    </r>
  </si>
  <si>
    <r>
      <rPr>
        <b/>
        <sz val="11"/>
        <rFont val="宋体"/>
        <charset val="134"/>
      </rPr>
      <t>2017</t>
    </r>
    <r>
      <rPr>
        <b/>
        <sz val="11"/>
        <color theme="1"/>
        <rFont val="宋体"/>
        <charset val="134"/>
      </rPr>
      <t>年调整预算数</t>
    </r>
  </si>
  <si>
    <r>
      <rPr>
        <b/>
        <sz val="11"/>
        <rFont val="宋体"/>
        <charset val="134"/>
      </rPr>
      <t>2017</t>
    </r>
    <r>
      <rPr>
        <b/>
        <sz val="11"/>
        <color theme="1"/>
        <rFont val="宋体"/>
        <charset val="134"/>
      </rPr>
      <t>年决算数</t>
    </r>
  </si>
  <si>
    <r>
      <rPr>
        <b/>
        <sz val="11"/>
        <color theme="1"/>
        <rFont val="宋体"/>
        <charset val="134"/>
      </rPr>
      <t>决算数为上年决算数的</t>
    </r>
    <r>
      <rPr>
        <b/>
        <sz val="11"/>
        <rFont val="宋体"/>
        <charset val="134"/>
      </rPr>
      <t>%</t>
    </r>
  </si>
  <si>
    <t>一般公共服务</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</si>
  <si>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</si>
  <si>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</si>
  <si>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</si>
  <si>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</si>
  <si>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</si>
  <si>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</si>
  <si>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</si>
  <si>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</si>
  <si>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</si>
  <si>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</si>
  <si>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</si>
  <si>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</si>
  <si>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</si>
  <si>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</si>
  <si>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</si>
  <si>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</si>
  <si>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</si>
  <si>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</si>
  <si>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债务付息支出</t>
  </si>
  <si>
    <t>债务发行费用支出</t>
  </si>
  <si>
    <t>预备费</t>
  </si>
  <si>
    <t>其他支出(类)</t>
  </si>
  <si>
    <t>一般公共财政预算支出合计</t>
  </si>
  <si>
    <t>补助下级支出</t>
  </si>
  <si>
    <t>上解上级支出</t>
  </si>
  <si>
    <t>地方政府债券还本支出</t>
  </si>
  <si>
    <t>转贷地方政府债券支出</t>
  </si>
  <si>
    <t>安排预算稳定调节基金</t>
  </si>
  <si>
    <t>一般公共预算年终结余</t>
  </si>
  <si>
    <t>一般公共预算支出总计</t>
  </si>
  <si>
    <t>3、</t>
  </si>
  <si>
    <t>2017年度德安县一般公共预算本级支出决算表</t>
  </si>
  <si>
    <t>支出项目</t>
  </si>
  <si>
    <t>2016年决算数</t>
  </si>
  <si>
    <t>2017年预算数</t>
  </si>
  <si>
    <t>2017年调整预算数</t>
  </si>
  <si>
    <t>2017年决算数</t>
  </si>
  <si>
    <t>决算数为上年决算数的   %</t>
  </si>
  <si>
    <t>一、一般公共服务支出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</si>
  <si>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</si>
  <si>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</si>
  <si>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</si>
  <si>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</si>
  <si>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</si>
  <si>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</si>
  <si>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</si>
  <si>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</si>
  <si>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</si>
  <si>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</si>
  <si>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</si>
  <si>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</si>
  <si>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</si>
  <si>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</si>
  <si>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</si>
  <si>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</si>
  <si>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</si>
  <si>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</si>
  <si>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</si>
  <si>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</si>
  <si>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</si>
  <si>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</si>
  <si>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</si>
  <si>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</si>
  <si>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</si>
  <si>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</si>
  <si>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</si>
  <si>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</si>
  <si>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</si>
  <si>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</si>
  <si>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</si>
  <si>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</si>
  <si>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</si>
  <si>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</si>
  <si>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</si>
  <si>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</si>
  <si>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</si>
  <si>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</si>
  <si>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</si>
  <si>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</si>
  <si>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</si>
  <si>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</si>
  <si>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</si>
  <si>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</si>
  <si>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</si>
  <si>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</si>
  <si>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</si>
  <si>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</si>
  <si>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</si>
  <si>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</si>
  <si>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</si>
  <si>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</si>
  <si>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</si>
  <si>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</si>
  <si>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</si>
  <si>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</si>
  <si>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</si>
  <si>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</si>
  <si>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</si>
  <si>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</si>
  <si>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</si>
  <si>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</si>
  <si>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</si>
  <si>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</si>
  <si>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</si>
  <si>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</si>
  <si>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</si>
  <si>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</si>
  <si>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</si>
  <si>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</si>
  <si>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</si>
  <si>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</si>
  <si>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</si>
  <si>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</si>
  <si>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</si>
  <si>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</si>
  <si>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</si>
  <si>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</si>
  <si>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</si>
  <si>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</si>
  <si>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</si>
  <si>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</si>
  <si>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</si>
  <si>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</si>
  <si>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</si>
  <si>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</si>
  <si>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</si>
  <si>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</si>
  <si>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</si>
  <si>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</si>
  <si>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</si>
  <si>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</si>
  <si>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</si>
  <si>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</si>
  <si>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</si>
  <si>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</si>
  <si>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</si>
  <si>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</si>
  <si>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</si>
  <si>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</si>
  <si>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</si>
  <si>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</si>
  <si>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</si>
  <si>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</si>
  <si>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</si>
  <si>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</si>
  <si>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</si>
  <si>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</si>
  <si>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</si>
  <si>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</si>
  <si>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</si>
  <si>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</si>
  <si>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</si>
  <si>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</si>
  <si>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</si>
  <si>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</si>
  <si>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</si>
  <si>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</si>
  <si>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</si>
  <si>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</si>
  <si>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</si>
  <si>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</si>
  <si>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</si>
  <si>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</si>
  <si>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</si>
  <si>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</si>
  <si>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</si>
  <si>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</si>
  <si>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</si>
  <si>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</si>
  <si>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</si>
  <si>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</si>
  <si>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</si>
  <si>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</si>
  <si>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</si>
  <si>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</si>
  <si>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</si>
  <si>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</si>
  <si>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</si>
  <si>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</si>
  <si>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</si>
  <si>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</si>
  <si>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</si>
  <si>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二、外交支出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</si>
  <si>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</si>
  <si>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</si>
  <si>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</si>
  <si>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</si>
  <si>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</si>
  <si>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</si>
  <si>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</si>
  <si>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</si>
  <si>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</si>
  <si>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</si>
  <si>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</si>
  <si>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</si>
  <si>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</si>
  <si>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</si>
  <si>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</si>
  <si>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</si>
  <si>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</si>
  <si>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</si>
  <si>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</si>
  <si>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</si>
  <si>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</si>
  <si>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</si>
  <si>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</si>
  <si>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</si>
  <si>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</si>
  <si>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</si>
  <si>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</si>
  <si>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</si>
  <si>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</si>
  <si>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</si>
  <si>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</si>
  <si>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三、国防支出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</si>
  <si>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</si>
  <si>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</si>
  <si>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</si>
  <si>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</si>
  <si>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</si>
  <si>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</si>
  <si>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</si>
  <si>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</si>
  <si>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</si>
  <si>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</si>
  <si>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</si>
  <si>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</si>
  <si>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</si>
  <si>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</si>
  <si>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</si>
  <si>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</si>
  <si>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</si>
  <si>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四、公共安全支出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</si>
  <si>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</si>
  <si>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</si>
  <si>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</si>
  <si>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</si>
  <si>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</si>
  <si>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</si>
  <si>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</si>
  <si>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</si>
  <si>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</si>
  <si>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</si>
  <si>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</si>
  <si>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</si>
  <si>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</si>
  <si>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</si>
  <si>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</si>
  <si>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</si>
  <si>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</si>
  <si>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</si>
  <si>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</si>
  <si>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</si>
  <si>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</si>
  <si>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</si>
  <si>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</si>
  <si>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</si>
  <si>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</si>
  <si>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</si>
  <si>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</si>
  <si>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</si>
  <si>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</si>
  <si>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</si>
  <si>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</si>
  <si>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</si>
  <si>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</si>
  <si>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</si>
  <si>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</si>
  <si>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</si>
  <si>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</si>
  <si>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</si>
  <si>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</si>
  <si>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</si>
  <si>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</si>
  <si>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</si>
  <si>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</si>
  <si>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</si>
  <si>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</si>
  <si>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</si>
  <si>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</si>
  <si>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</si>
  <si>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</si>
  <si>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</si>
  <si>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</si>
  <si>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</si>
  <si>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</si>
  <si>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</si>
  <si>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</si>
  <si>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</si>
  <si>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</si>
  <si>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</si>
  <si>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</si>
  <si>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</si>
  <si>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</si>
  <si>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</si>
  <si>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</si>
  <si>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</si>
  <si>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</si>
  <si>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</si>
  <si>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</si>
  <si>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</si>
  <si>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</si>
  <si>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</si>
  <si>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</si>
  <si>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</si>
  <si>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</si>
  <si>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</si>
  <si>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</si>
  <si>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</si>
  <si>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</si>
  <si>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</si>
  <si>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</si>
  <si>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</si>
  <si>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</si>
  <si>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</si>
  <si>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</si>
  <si>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</si>
  <si>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</si>
  <si>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</si>
  <si>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</si>
  <si>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</si>
  <si>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</si>
  <si>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</si>
  <si>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</si>
  <si>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</si>
  <si>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</si>
  <si>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</si>
  <si>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</si>
  <si>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</si>
  <si>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</si>
  <si>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</si>
  <si>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</si>
  <si>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</si>
  <si>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</si>
  <si>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</si>
  <si>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</si>
  <si>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</si>
  <si>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</si>
  <si>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</si>
  <si>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</si>
  <si>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</si>
  <si>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</si>
  <si>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</si>
  <si>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</si>
  <si>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</si>
  <si>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</si>
  <si>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</si>
  <si>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</si>
  <si>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</si>
  <si>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</si>
  <si>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</si>
  <si>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</si>
  <si>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</si>
  <si>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</si>
  <si>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</si>
  <si>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</si>
  <si>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</si>
  <si>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</si>
  <si>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</si>
  <si>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</si>
  <si>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</si>
  <si>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</si>
  <si>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</si>
  <si>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</si>
  <si>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</si>
  <si>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</si>
  <si>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</si>
  <si>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</si>
  <si>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六、科学技术支出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</si>
  <si>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</si>
  <si>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</si>
  <si>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</si>
  <si>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</si>
  <si>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</si>
  <si>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</si>
  <si>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</si>
  <si>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</si>
  <si>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</si>
  <si>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</si>
  <si>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</si>
  <si>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</si>
  <si>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</si>
  <si>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</si>
  <si>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</si>
  <si>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</si>
  <si>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</si>
  <si>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</si>
  <si>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</si>
  <si>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</si>
  <si>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</si>
  <si>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</si>
  <si>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</si>
  <si>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</si>
  <si>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</si>
  <si>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</si>
  <si>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</si>
  <si>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</si>
  <si>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</si>
  <si>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</si>
  <si>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</si>
  <si>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</si>
  <si>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</si>
  <si>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</si>
  <si>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</si>
  <si>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</si>
  <si>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</si>
  <si>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</si>
  <si>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</si>
  <si>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</si>
  <si>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</si>
  <si>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</si>
  <si>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</si>
  <si>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</si>
  <si>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</si>
  <si>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</si>
  <si>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</si>
  <si>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</si>
  <si>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七、文化体育与传媒支出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</si>
  <si>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</si>
  <si>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</si>
  <si>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</si>
  <si>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</si>
  <si>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</si>
  <si>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</si>
  <si>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</si>
  <si>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</si>
  <si>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</si>
  <si>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</si>
  <si>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</si>
  <si>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</si>
  <si>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</si>
  <si>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</si>
  <si>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</si>
  <si>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</si>
  <si>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</si>
  <si>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</si>
  <si>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</si>
  <si>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</si>
  <si>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</si>
  <si>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</si>
  <si>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</si>
  <si>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</si>
  <si>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</si>
  <si>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</si>
  <si>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</si>
  <si>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</si>
  <si>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</si>
  <si>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</si>
  <si>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</si>
  <si>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</si>
  <si>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</si>
  <si>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</si>
  <si>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</si>
  <si>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</si>
  <si>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</si>
  <si>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</si>
  <si>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</si>
  <si>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</si>
  <si>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</si>
  <si>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</si>
  <si>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</si>
  <si>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</si>
  <si>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</si>
  <si>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</si>
  <si>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</si>
  <si>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</si>
  <si>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</si>
  <si>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</si>
  <si>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</si>
  <si>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</si>
  <si>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</si>
  <si>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</si>
  <si>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</si>
  <si>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</si>
  <si>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</si>
  <si>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</si>
  <si>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</si>
  <si>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</si>
  <si>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</si>
  <si>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</si>
  <si>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</si>
  <si>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</si>
  <si>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</si>
  <si>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</si>
  <si>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</si>
  <si>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</si>
  <si>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</si>
  <si>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</si>
  <si>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</si>
  <si>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</si>
  <si>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</si>
  <si>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</si>
  <si>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</si>
  <si>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</si>
  <si>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</si>
  <si>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</si>
  <si>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</si>
  <si>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</si>
  <si>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</si>
  <si>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</si>
  <si>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</si>
  <si>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</si>
  <si>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</si>
  <si>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</si>
  <si>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</si>
  <si>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</si>
  <si>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</si>
  <si>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</si>
  <si>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</si>
  <si>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</si>
  <si>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</si>
  <si>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</si>
  <si>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</si>
  <si>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</si>
  <si>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</si>
  <si>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</si>
  <si>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</si>
  <si>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</si>
  <si>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</si>
  <si>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</si>
  <si>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</si>
  <si>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</si>
  <si>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</si>
  <si>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</si>
  <si>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</si>
  <si>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</si>
  <si>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</si>
  <si>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</si>
  <si>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</si>
  <si>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</si>
  <si>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</si>
  <si>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</si>
  <si>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</si>
  <si>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</si>
  <si>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</si>
  <si>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</si>
  <si>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</si>
  <si>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</si>
  <si>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城市特困人员供养支出</t>
  </si>
  <si>
    <t xml:space="preserve">    农村五保供养支出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</si>
  <si>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</si>
  <si>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</si>
  <si>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</si>
  <si>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</si>
  <si>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</si>
  <si>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</si>
  <si>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财政对社会保险基金的补助</t>
  </si>
  <si>
    <t xml:space="preserve">    财政对基本养老保险基金的补助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</si>
  <si>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</si>
  <si>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</si>
  <si>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</si>
  <si>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</si>
  <si>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</si>
  <si>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</si>
  <si>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</si>
  <si>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</si>
  <si>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</si>
  <si>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九、医疗卫生与计划生育支出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</si>
  <si>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</si>
  <si>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</si>
  <si>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</si>
  <si>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</si>
  <si>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</si>
  <si>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</si>
  <si>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</si>
  <si>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</si>
  <si>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</si>
  <si>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</si>
  <si>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</si>
  <si>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</si>
  <si>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</si>
  <si>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</si>
  <si>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</si>
  <si>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</si>
  <si>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</si>
  <si>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</si>
  <si>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</si>
  <si>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</si>
  <si>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</si>
  <si>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</si>
  <si>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</si>
  <si>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</si>
  <si>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</si>
  <si>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</si>
  <si>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</si>
  <si>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</si>
  <si>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</si>
  <si>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</si>
  <si>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</si>
  <si>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</si>
  <si>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</si>
  <si>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</si>
  <si>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</si>
  <si>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</si>
  <si>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</si>
  <si>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</si>
  <si>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</si>
  <si>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</si>
  <si>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</si>
  <si>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</si>
  <si>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</si>
  <si>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</si>
  <si>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</si>
  <si>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</si>
  <si>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</si>
  <si>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</si>
  <si>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</si>
  <si>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</si>
  <si>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</si>
  <si>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</si>
  <si>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</si>
  <si>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</si>
  <si>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</si>
  <si>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</si>
  <si>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</si>
  <si>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</si>
  <si>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</si>
  <si>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</si>
  <si>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</si>
  <si>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</si>
  <si>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</si>
  <si>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</si>
  <si>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十、节能环保支出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</si>
  <si>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</si>
  <si>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</si>
  <si>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</si>
  <si>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</si>
  <si>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</si>
  <si>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</si>
  <si>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</si>
  <si>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</si>
  <si>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</si>
  <si>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</si>
  <si>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</si>
  <si>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</si>
  <si>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</si>
  <si>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</si>
  <si>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</si>
  <si>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</si>
  <si>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</si>
  <si>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</si>
  <si>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</si>
  <si>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</si>
  <si>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</si>
  <si>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</si>
  <si>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</si>
  <si>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</si>
  <si>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</si>
  <si>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</si>
  <si>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</si>
  <si>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</si>
  <si>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</si>
  <si>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</si>
  <si>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</si>
  <si>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</si>
  <si>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</si>
  <si>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</si>
  <si>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</si>
  <si>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</si>
  <si>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</si>
  <si>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</si>
  <si>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</si>
  <si>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</si>
  <si>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</si>
  <si>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</si>
  <si>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</si>
  <si>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</si>
  <si>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</si>
  <si>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</si>
  <si>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</si>
  <si>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</si>
  <si>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</si>
  <si>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</si>
  <si>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</si>
  <si>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</si>
  <si>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</si>
  <si>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</si>
  <si>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</si>
  <si>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</si>
  <si>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</si>
  <si>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</si>
  <si>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</si>
  <si>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</si>
  <si>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</si>
  <si>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</si>
  <si>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</si>
  <si>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</si>
  <si>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</si>
  <si>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</si>
  <si>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</si>
  <si>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</si>
  <si>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</si>
  <si>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</si>
  <si>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</si>
  <si>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</si>
  <si>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</si>
  <si>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</si>
  <si>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</si>
  <si>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</si>
  <si>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</si>
  <si>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</si>
  <si>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</si>
  <si>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</si>
  <si>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</si>
  <si>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</si>
  <si>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</si>
  <si>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</si>
  <si>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</si>
  <si>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</si>
  <si>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</si>
  <si>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</si>
  <si>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</si>
  <si>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十二、农林水支出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</si>
  <si>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</si>
  <si>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</si>
  <si>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</si>
  <si>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</si>
  <si>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</si>
  <si>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</si>
  <si>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</si>
  <si>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</si>
  <si>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</si>
  <si>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</si>
  <si>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</si>
  <si>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</si>
  <si>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</si>
  <si>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</si>
  <si>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</si>
  <si>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</si>
  <si>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</si>
  <si>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</si>
  <si>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</si>
  <si>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</si>
  <si>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</si>
  <si>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</si>
  <si>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</si>
  <si>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</si>
  <si>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</si>
  <si>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</si>
  <si>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</si>
  <si>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</si>
  <si>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</si>
  <si>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</si>
  <si>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</si>
  <si>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</si>
  <si>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</si>
  <si>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</si>
  <si>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</si>
  <si>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</si>
  <si>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</si>
  <si>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</si>
  <si>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</si>
  <si>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</si>
  <si>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</si>
  <si>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</si>
  <si>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</si>
  <si>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</si>
  <si>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</si>
  <si>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</si>
  <si>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</si>
  <si>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</si>
  <si>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</si>
  <si>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</si>
  <si>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</si>
  <si>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</si>
  <si>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</si>
  <si>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</si>
  <si>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</si>
  <si>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</si>
  <si>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</si>
  <si>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</si>
  <si>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</si>
  <si>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</si>
  <si>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</si>
  <si>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</si>
  <si>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</si>
  <si>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</si>
  <si>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</si>
  <si>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</si>
  <si>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</si>
  <si>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</si>
  <si>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</si>
  <si>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</si>
  <si>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</si>
  <si>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</si>
  <si>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</si>
  <si>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</si>
  <si>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</si>
  <si>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</si>
  <si>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</si>
  <si>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</si>
  <si>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</si>
  <si>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</si>
  <si>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</si>
  <si>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</si>
  <si>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</si>
  <si>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</si>
  <si>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</si>
  <si>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</si>
  <si>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</si>
  <si>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</si>
  <si>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</si>
  <si>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</si>
  <si>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</si>
  <si>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</si>
  <si>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</si>
  <si>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</si>
  <si>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</si>
  <si>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</si>
  <si>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</si>
  <si>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</si>
  <si>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</si>
  <si>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</si>
  <si>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</si>
  <si>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</si>
  <si>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小额担保贷款贴息</t>
  </si>
  <si>
    <t xml:space="preserve">    补充小额担保贷款基金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</si>
  <si>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</si>
  <si>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</si>
  <si>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</si>
  <si>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</si>
  <si>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</si>
  <si>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</si>
  <si>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</si>
  <si>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</si>
  <si>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十三、交通运输支出</t>
  </si>
  <si>
    <t xml:space="preserve">  公路水路运输</t>
  </si>
  <si>
    <t xml:space="preserve">    公路建设</t>
  </si>
  <si>
    <t xml:space="preserve">    公路养护</t>
  </si>
  <si>
    <t xml:space="preserve">    公路和运输信息化建设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</si>
  <si>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</si>
  <si>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</si>
  <si>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</si>
  <si>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</si>
  <si>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</si>
  <si>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</si>
  <si>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</si>
  <si>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</si>
  <si>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</si>
  <si>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</si>
  <si>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</si>
  <si>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</si>
  <si>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</si>
  <si>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</si>
  <si>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</si>
  <si>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</si>
  <si>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</si>
  <si>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</si>
  <si>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</si>
  <si>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</si>
  <si>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</si>
  <si>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</si>
  <si>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</si>
  <si>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</si>
  <si>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</si>
  <si>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</si>
  <si>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</si>
  <si>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</si>
  <si>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</si>
  <si>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</si>
  <si>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</si>
  <si>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</si>
  <si>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</si>
  <si>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</si>
  <si>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</si>
  <si>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</si>
  <si>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</si>
  <si>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</si>
  <si>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</si>
  <si>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</si>
  <si>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</si>
  <si>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</si>
  <si>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</si>
  <si>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</si>
  <si>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</si>
  <si>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</si>
  <si>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十四、资源勘探信息等支出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</si>
  <si>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</si>
  <si>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</si>
  <si>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</si>
  <si>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</si>
  <si>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</si>
  <si>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</si>
  <si>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</si>
  <si>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</si>
  <si>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</si>
  <si>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</si>
  <si>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</si>
  <si>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</si>
  <si>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</si>
  <si>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</si>
  <si>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</si>
  <si>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</si>
  <si>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</si>
  <si>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</si>
  <si>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</si>
  <si>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</si>
  <si>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</si>
  <si>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</si>
  <si>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</si>
  <si>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</si>
  <si>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</si>
  <si>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</si>
  <si>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</si>
  <si>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</si>
  <si>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</si>
  <si>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</si>
  <si>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</si>
  <si>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</si>
  <si>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</si>
  <si>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</si>
  <si>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</si>
  <si>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</si>
  <si>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</si>
  <si>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</si>
  <si>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</si>
  <si>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</si>
  <si>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</si>
  <si>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</si>
  <si>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</si>
  <si>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</si>
  <si>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</si>
  <si>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</si>
  <si>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</si>
  <si>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</si>
  <si>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</si>
  <si>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</si>
  <si>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</si>
  <si>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</si>
  <si>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</si>
  <si>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</si>
  <si>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</si>
  <si>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</si>
  <si>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</si>
  <si>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</si>
  <si>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</si>
  <si>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</si>
  <si>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</si>
  <si>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</si>
  <si>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</si>
  <si>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</si>
  <si>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</si>
  <si>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</si>
  <si>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</si>
  <si>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</si>
  <si>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</si>
  <si>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</si>
  <si>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</si>
  <si>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</si>
  <si>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</si>
  <si>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</si>
  <si>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</si>
  <si>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</si>
  <si>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</si>
  <si>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</si>
  <si>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</si>
  <si>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</si>
  <si>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</si>
  <si>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</si>
  <si>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</si>
  <si>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</si>
  <si>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</si>
  <si>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</si>
  <si>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</si>
  <si>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</si>
  <si>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</si>
  <si>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</si>
  <si>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</si>
  <si>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</si>
  <si>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</si>
  <si>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</si>
  <si>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</si>
  <si>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十七、援助其他地区支出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</si>
  <si>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</si>
  <si>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</si>
  <si>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</si>
  <si>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</si>
  <si>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</si>
  <si>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</si>
  <si>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</si>
  <si>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</si>
  <si>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十八、国土海洋气象等支出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</si>
  <si>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</si>
  <si>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</si>
  <si>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</si>
  <si>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</si>
  <si>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</si>
  <si>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</si>
  <si>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</si>
  <si>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</si>
  <si>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</si>
  <si>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</si>
  <si>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</si>
  <si>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</si>
  <si>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</si>
  <si>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</si>
  <si>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</si>
  <si>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</si>
  <si>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</si>
  <si>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</si>
  <si>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</si>
  <si>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</si>
  <si>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</si>
  <si>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</si>
  <si>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</si>
  <si>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</si>
  <si>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</si>
  <si>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</si>
  <si>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</si>
  <si>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</si>
  <si>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</si>
  <si>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</si>
  <si>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</si>
  <si>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</si>
  <si>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</si>
  <si>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</si>
  <si>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</si>
  <si>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</si>
  <si>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</si>
  <si>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</si>
  <si>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</si>
  <si>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</si>
  <si>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</si>
  <si>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</si>
  <si>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</si>
  <si>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</si>
  <si>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</si>
  <si>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</si>
  <si>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</si>
  <si>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</si>
  <si>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</si>
  <si>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</si>
  <si>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</si>
  <si>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</si>
  <si>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</si>
  <si>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</si>
  <si>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</si>
  <si>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</si>
  <si>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</si>
  <si>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</si>
  <si>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</si>
  <si>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</si>
  <si>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</si>
  <si>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</si>
  <si>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</si>
  <si>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</si>
  <si>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</si>
  <si>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</si>
  <si>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</si>
  <si>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</si>
  <si>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</si>
  <si>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</si>
  <si>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</si>
  <si>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</si>
  <si>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</si>
  <si>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</si>
  <si>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</si>
  <si>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</si>
  <si>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</si>
  <si>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</si>
  <si>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</si>
  <si>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</si>
  <si>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</si>
  <si>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</si>
  <si>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</si>
  <si>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</si>
  <si>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</si>
  <si>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</si>
  <si>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</si>
  <si>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</si>
  <si>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</si>
  <si>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</si>
  <si>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</si>
  <si>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</si>
  <si>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</si>
  <si>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</si>
  <si>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</si>
  <si>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</si>
  <si>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</si>
  <si>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</si>
  <si>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</si>
  <si>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</si>
  <si>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</si>
  <si>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</si>
  <si>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</si>
  <si>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</si>
  <si>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</si>
  <si>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</si>
  <si>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</si>
  <si>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</si>
  <si>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</si>
  <si>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</si>
  <si>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</si>
  <si>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</si>
  <si>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</si>
  <si>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</si>
  <si>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</si>
  <si>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</si>
  <si>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</si>
  <si>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</si>
  <si>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</si>
  <si>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</si>
  <si>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</si>
  <si>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</si>
  <si>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</si>
  <si>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</si>
  <si>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二十一、其他支出(类)</t>
  </si>
  <si>
    <t xml:space="preserve">  其他支出(款)</t>
  </si>
  <si>
    <t xml:space="preserve">    其他支出(项)</t>
  </si>
  <si>
    <t>二十二、债务付息支出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</si>
  <si>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</si>
  <si>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</si>
  <si>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</si>
  <si>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</si>
  <si>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</si>
  <si>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</si>
  <si>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</si>
  <si>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二十三、债务发行费用支出</t>
  </si>
  <si>
    <t xml:space="preserve">  中央政府国内债务发行费用支出</t>
  </si>
  <si>
    <t xml:space="preserve">  中央政府国外债务发行费用支出</t>
  </si>
  <si>
    <t xml:space="preserve">  地方政府一般债务发行费用支出</t>
  </si>
  <si>
    <t>一般公共预算支出合计</t>
  </si>
  <si>
    <t>4、</t>
  </si>
  <si>
    <t>2017年德安县基本支出经济分类决算表（试编）</t>
  </si>
  <si>
    <t>科目名称</t>
  </si>
  <si>
    <t>支出合计</t>
  </si>
  <si>
    <t>工资福利支出</t>
  </si>
  <si>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</si>
  <si>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</si>
  <si>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</si>
  <si>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</si>
  <si>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</si>
  <si>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</si>
  <si>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</si>
  <si>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</si>
  <si>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</si>
  <si>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</si>
  <si>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</si>
  <si>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</si>
  <si>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</si>
  <si>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</si>
  <si>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</si>
  <si>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</si>
  <si>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</si>
  <si>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</si>
  <si>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</si>
  <si>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</si>
  <si>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 </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</si>
  <si>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</si>
  <si>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</si>
  <si>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</si>
  <si>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</si>
  <si>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</si>
  <si>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</si>
  <si>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</si>
  <si>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</si>
  <si>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</si>
  <si>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</si>
  <si>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</si>
  <si>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</si>
  <si>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</si>
  <si>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</si>
  <si>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</si>
  <si>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</si>
  <si>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</si>
  <si>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</si>
  <si>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</si>
  <si>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</si>
  <si>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</si>
  <si>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</si>
  <si>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</si>
  <si>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</si>
  <si>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</si>
  <si>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</si>
  <si>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生产补贴</t>
  </si>
  <si>
    <t xml:space="preserve">  住房公积金</t>
  </si>
  <si>
    <t xml:space="preserve">  提租补贴</t>
  </si>
  <si>
    <t xml:space="preserve">  购房补贴</t>
  </si>
  <si>
    <t xml:space="preserve">  采暖补贴</t>
  </si>
  <si>
    <t xml:space="preserve">  物业服务补贴</t>
  </si>
  <si>
    <t xml:space="preserve">  其他对个人和家庭的补助支出</t>
  </si>
  <si>
    <t>对企事业单位的补贴</t>
  </si>
  <si>
    <t xml:space="preserve">  企业政策性补贴</t>
  </si>
  <si>
    <t xml:space="preserve">  事业单位补贴</t>
  </si>
  <si>
    <t xml:space="preserve">  财政贴息</t>
  </si>
  <si>
    <t xml:space="preserve">  其他对企事业单位的补贴</t>
  </si>
  <si>
    <t>转移性支出</t>
  </si>
  <si>
    <t xml:space="preserve">  不同级政府间转移性支出</t>
  </si>
  <si>
    <t xml:space="preserve">  同级政府间转移性支出</t>
  </si>
  <si>
    <t>债务利息支出</t>
  </si>
  <si>
    <t xml:space="preserve">  国内债务付息</t>
  </si>
  <si>
    <t xml:space="preserve">  国外债务付息</t>
  </si>
  <si>
    <t>债务还本支出</t>
  </si>
  <si>
    <t xml:space="preserve">  国内债务还本</t>
  </si>
  <si>
    <t xml:space="preserve">  国外债务还本</t>
  </si>
  <si>
    <t>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</si>
  <si>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</si>
  <si>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</si>
  <si>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</si>
  <si>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</si>
  <si>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</si>
  <si>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</si>
  <si>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</si>
  <si>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</si>
  <si>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其他交通工具购置</t>
  </si>
  <si>
    <t xml:space="preserve">  其他基本建设支出</t>
  </si>
  <si>
    <t>其他资本性支出</t>
  </si>
  <si>
    <t xml:space="preserve">  土地补偿</t>
  </si>
  <si>
    <t xml:space="preserve">  安置补助</t>
  </si>
  <si>
    <t xml:space="preserve">  地上附着物和青苗补偿</t>
  </si>
  <si>
    <t xml:space="preserve">  拆迁补偿</t>
  </si>
  <si>
    <t xml:space="preserve">  产权参股</t>
  </si>
  <si>
    <t xml:space="preserve">  其他资本性支出</t>
  </si>
  <si>
    <t>其他支出</t>
  </si>
  <si>
    <t xml:space="preserve">  预备费</t>
  </si>
  <si>
    <t xml:space="preserve">  预留</t>
  </si>
  <si>
    <t xml:space="preserve">  对社会保险基金补助</t>
  </si>
  <si>
    <t xml:space="preserve">  赠与</t>
  </si>
  <si>
    <t xml:space="preserve">  贷款转贷</t>
  </si>
  <si>
    <t>一般公共预算支出</t>
  </si>
  <si>
    <r>
      <rPr>
        <sz val="12"/>
        <color theme="1"/>
        <rFont val="Arial"/>
        <charset val="134"/>
      </rPr>
      <t>5</t>
    </r>
    <r>
      <rPr>
        <sz val="12"/>
        <color theme="1"/>
        <rFont val="宋体"/>
        <charset val="134"/>
      </rPr>
      <t>、</t>
    </r>
  </si>
  <si>
    <r>
      <rPr>
        <b/>
        <sz val="16"/>
        <color theme="1"/>
        <rFont val="Arial"/>
        <charset val="134"/>
      </rPr>
      <t>2017</t>
    </r>
    <r>
      <rPr>
        <b/>
        <sz val="16"/>
        <color indexed="8"/>
        <rFont val="宋体"/>
        <charset val="134"/>
      </rPr>
      <t>年县级一般公共预算税收返还及转移支付决算表</t>
    </r>
  </si>
  <si>
    <t>（分地区）</t>
  </si>
  <si>
    <t>地区</t>
  </si>
  <si>
    <t>税收返还决算数</t>
  </si>
  <si>
    <t>一般性转移支付决算数</t>
  </si>
  <si>
    <t>专项转移支付决算数</t>
  </si>
  <si>
    <t>合计</t>
  </si>
  <si>
    <t>说明：我县无转移支付支出</t>
  </si>
  <si>
    <t>6、</t>
  </si>
  <si>
    <t>2017年度德安县一般公共预算转移支付分项目决算表</t>
  </si>
  <si>
    <t>项目</t>
  </si>
  <si>
    <t>决算数为上年决算数的%</t>
  </si>
  <si>
    <t xml:space="preserve">  一般性转移支付决算数</t>
  </si>
  <si>
    <t>（1）体制补助收入</t>
  </si>
  <si>
    <t>（2）均衡性转移支付收入</t>
  </si>
  <si>
    <t>（3）革命老区转移支付收入</t>
  </si>
  <si>
    <t>（4）县级基本财力保障机制奖补资金收入</t>
  </si>
  <si>
    <t>（5）结算补助收入</t>
  </si>
  <si>
    <t>（6）贫困地区转移支付收入</t>
  </si>
  <si>
    <t>（7）资源枯竭型城市转移支付补助收入</t>
  </si>
  <si>
    <t>（8）成品油价格和税费改革转移支付补助收入</t>
  </si>
  <si>
    <t>（9）基层公检法司转移支付收入</t>
  </si>
  <si>
    <t>（10）义务教育等转移支付收入</t>
  </si>
  <si>
    <t>（11）基本养老保险转移支付收入</t>
  </si>
  <si>
    <t>（12）城乡居民医疗保险转移支付收入</t>
  </si>
  <si>
    <t>（13）农村综合改革转移支付收入</t>
  </si>
  <si>
    <t>（14）产粮（油）大县奖励资金收入</t>
  </si>
  <si>
    <t>（15）重点生态功能区转移支付收入</t>
  </si>
  <si>
    <t>（16）固定数额补助收入</t>
  </si>
  <si>
    <t xml:space="preserve">（17）其他一般性转移支付 </t>
  </si>
  <si>
    <t xml:space="preserve">  专项转移支付决算数</t>
  </si>
  <si>
    <t xml:space="preserve">    一般公共服务支出</t>
  </si>
  <si>
    <t xml:space="preserve">               一般公共服务支出</t>
  </si>
  <si>
    <t xml:space="preserve">               人大事务</t>
  </si>
  <si>
    <t xml:space="preserve">               发展与改革事务</t>
  </si>
  <si>
    <t xml:space="preserve">               统计信息事务</t>
  </si>
  <si>
    <t xml:space="preserve">               审计事务</t>
  </si>
  <si>
    <t xml:space="preserve">               人力资源事务</t>
  </si>
  <si>
    <t xml:space="preserve">               纪检监察事务</t>
  </si>
  <si>
    <t xml:space="preserve">               知识产权事务</t>
  </si>
  <si>
    <t xml:space="preserve">               工商行政管理事务</t>
  </si>
  <si>
    <t xml:space="preserve">               质量技术监督与检验检疫事务</t>
  </si>
  <si>
    <t xml:space="preserve">               民族事务</t>
  </si>
  <si>
    <t xml:space="preserve">               宗教事务</t>
  </si>
  <si>
    <t xml:space="preserve">               档案事务</t>
  </si>
  <si>
    <t xml:space="preserve">               民主党派及商联事务</t>
  </si>
  <si>
    <t xml:space="preserve">               群众团体事务</t>
  </si>
  <si>
    <t xml:space="preserve">    外交支出</t>
  </si>
  <si>
    <t xml:space="preserve">               对外合作与交流</t>
  </si>
  <si>
    <t xml:space="preserve">    国防</t>
  </si>
  <si>
    <t xml:space="preserve">    公共安全支出</t>
  </si>
  <si>
    <t xml:space="preserve">               武装警察</t>
  </si>
  <si>
    <t xml:space="preserve">               公安</t>
  </si>
  <si>
    <t xml:space="preserve">               检察</t>
  </si>
  <si>
    <t xml:space="preserve">               法院</t>
  </si>
  <si>
    <t xml:space="preserve">               司法</t>
  </si>
  <si>
    <t xml:space="preserve">               强制隔离戒毒</t>
  </si>
  <si>
    <t xml:space="preserve">               其他公共安全支出</t>
  </si>
  <si>
    <t xml:space="preserve">    教育支出</t>
  </si>
  <si>
    <t xml:space="preserve">               普通教育</t>
  </si>
  <si>
    <t xml:space="preserve">               职业教育</t>
  </si>
  <si>
    <t xml:space="preserve">               特殊教育</t>
  </si>
  <si>
    <t xml:space="preserve">               其他教育支出</t>
  </si>
  <si>
    <t xml:space="preserve">    科学技术支出</t>
  </si>
  <si>
    <t xml:space="preserve">               科学技术支出</t>
  </si>
  <si>
    <t xml:space="preserve">               应用研究</t>
  </si>
  <si>
    <t xml:space="preserve">               技术研究与开发</t>
  </si>
  <si>
    <t xml:space="preserve">               科技条件与服务</t>
  </si>
  <si>
    <t xml:space="preserve">               其他科学技术支出</t>
  </si>
  <si>
    <t xml:space="preserve">    文化体育与传媒支出</t>
  </si>
  <si>
    <t xml:space="preserve">               文化</t>
  </si>
  <si>
    <t xml:space="preserve">               文物</t>
  </si>
  <si>
    <t xml:space="preserve">               体育</t>
  </si>
  <si>
    <t xml:space="preserve">               新闻出版广播影视</t>
  </si>
  <si>
    <t xml:space="preserve">               其他文化体育与传媒支出</t>
  </si>
  <si>
    <t xml:space="preserve">    社会保障和就业支出</t>
  </si>
  <si>
    <t xml:space="preserve">               人力资源和社会保障管理事务</t>
  </si>
  <si>
    <t xml:space="preserve">               民政管理事务</t>
  </si>
  <si>
    <t xml:space="preserve">               财政对社会保险基金的补助</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</si>
  <si>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</si>
  <si>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</si>
  <si>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</si>
  <si>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</si>
  <si>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</si>
  <si>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</si>
  <si>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</si>
  <si>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</si>
  <si>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最低生活保障</t>
  </si>
  <si>
    <t xml:space="preserve">               临时救助</t>
  </si>
  <si>
    <t xml:space="preserve">               特困人员供养</t>
  </si>
  <si>
    <t xml:space="preserve">               其他生活救助</t>
  </si>
  <si>
    <t xml:space="preserve">               其他社会保障和就业支出</t>
  </si>
  <si>
    <t xml:space="preserve">    医疗卫生与计划生育支出</t>
  </si>
  <si>
    <t xml:space="preserve">               医疗卫生与计划生育支出</t>
  </si>
  <si>
    <t xml:space="preserve">               公立医院</t>
  </si>
  <si>
    <t xml:space="preserve">               基层医疗卫生机构</t>
  </si>
  <si>
    <t xml:space="preserve">               公共卫生</t>
  </si>
  <si>
    <t xml:space="preserve">               行政事业单位医疗</t>
  </si>
  <si>
    <t xml:space="preserve">               医疗救助</t>
  </si>
  <si>
    <t xml:space="preserve">               中医药</t>
  </si>
  <si>
    <t xml:space="preserve">               计划生育事务</t>
  </si>
  <si>
    <t xml:space="preserve">               食品和药品监督管理事务</t>
  </si>
  <si>
    <t xml:space="preserve">    节能环保支出</t>
  </si>
  <si>
    <t xml:space="preserve">               污染防治</t>
  </si>
  <si>
    <t xml:space="preserve">               自然生态保护</t>
  </si>
  <si>
    <t xml:space="preserve">               天然林保护</t>
  </si>
  <si>
    <t xml:space="preserve">               退耕还林</t>
  </si>
  <si>
    <t xml:space="preserve">               能源节约利用</t>
  </si>
  <si>
    <t xml:space="preserve">               污染减排</t>
  </si>
  <si>
    <t xml:space="preserve">               可再生能源</t>
  </si>
  <si>
    <t xml:space="preserve">               循环经济</t>
  </si>
  <si>
    <t xml:space="preserve">               其他节能环保支出</t>
  </si>
  <si>
    <t xml:space="preserve">    城乡社区支出</t>
  </si>
  <si>
    <t xml:space="preserve">               城乡社区管理事务</t>
  </si>
  <si>
    <t xml:space="preserve">               城乡社区公共设施</t>
  </si>
  <si>
    <t xml:space="preserve">               城乡社区环境卫生</t>
  </si>
  <si>
    <t xml:space="preserve">               其他城乡社区支出</t>
  </si>
  <si>
    <t xml:space="preserve">    农林水支出</t>
  </si>
  <si>
    <t xml:space="preserve">               农业</t>
  </si>
  <si>
    <t xml:space="preserve">               林业 </t>
  </si>
  <si>
    <t xml:space="preserve">               水利</t>
  </si>
  <si>
    <t xml:space="preserve">               扶贫</t>
  </si>
  <si>
    <t xml:space="preserve">               农业综合开发</t>
  </si>
  <si>
    <t xml:space="preserve">               农村综合改革</t>
  </si>
  <si>
    <t xml:space="preserve">               普惠金融发展支出</t>
  </si>
  <si>
    <t xml:space="preserve">               其他农林水支出</t>
  </si>
  <si>
    <t xml:space="preserve">    交通运输支出</t>
  </si>
  <si>
    <t xml:space="preserve">               公路水路运输</t>
  </si>
  <si>
    <t xml:space="preserve">               铁路运输</t>
  </si>
  <si>
    <t xml:space="preserve">               民用航空运输</t>
  </si>
  <si>
    <t xml:space="preserve">               成品油价格改革对交通运输的补贴</t>
  </si>
  <si>
    <t xml:space="preserve">               车辆购置税支出</t>
  </si>
  <si>
    <t xml:space="preserve">               其他交通运输支出</t>
  </si>
  <si>
    <t xml:space="preserve">    资源勘探信息等支出</t>
  </si>
  <si>
    <t xml:space="preserve">               制造业</t>
  </si>
  <si>
    <t xml:space="preserve">               建筑业</t>
  </si>
  <si>
    <t xml:space="preserve">               工业和信息产业监管</t>
  </si>
  <si>
    <t xml:space="preserve">               安全生产监管</t>
  </si>
  <si>
    <t xml:space="preserve">               支持中小企业发展和管理支出</t>
  </si>
  <si>
    <t xml:space="preserve">               其他资源勘探信息等支出</t>
  </si>
  <si>
    <t xml:space="preserve">    商业服务业等支出</t>
  </si>
  <si>
    <t xml:space="preserve">               商业流通事务</t>
  </si>
  <si>
    <t xml:space="preserve">               旅游业管理与服务支出</t>
  </si>
  <si>
    <t xml:space="preserve">               涉外发展服务支出</t>
  </si>
  <si>
    <t xml:space="preserve">               其他商业服务业等支出</t>
  </si>
  <si>
    <t xml:space="preserve">    金融支出</t>
  </si>
  <si>
    <t xml:space="preserve">               其他金融支出</t>
  </si>
  <si>
    <t xml:space="preserve">    国土海洋气象等支出</t>
  </si>
  <si>
    <t xml:space="preserve">               国土资源事务</t>
  </si>
  <si>
    <t xml:space="preserve">               地震事务</t>
  </si>
  <si>
    <t xml:space="preserve">    住房保障支出</t>
  </si>
  <si>
    <t xml:space="preserve">               保障性安居工程支出</t>
  </si>
  <si>
    <t xml:space="preserve">    粮油物资储备支出</t>
  </si>
  <si>
    <t xml:space="preserve">               粮油事务</t>
  </si>
  <si>
    <t xml:space="preserve">               物资事务</t>
  </si>
  <si>
    <t xml:space="preserve">               粮油储备</t>
  </si>
  <si>
    <t xml:space="preserve"> </t>
  </si>
  <si>
    <t>7、</t>
  </si>
  <si>
    <t>2017年德安县一般债务限额和余额情况表</t>
  </si>
  <si>
    <t>2017年末地方政府一般债务余额</t>
  </si>
  <si>
    <t>2017年末地方政府一般债务限额</t>
  </si>
  <si>
    <t>德安县</t>
  </si>
  <si>
    <t>8、</t>
  </si>
  <si>
    <t>2017年德安县“三公”经费支出决算表</t>
  </si>
  <si>
    <t>单位:元</t>
  </si>
  <si>
    <t>年初预算数</t>
  </si>
  <si>
    <t>决算数</t>
  </si>
  <si>
    <t>一、“三公”经费支出</t>
  </si>
  <si>
    <t>1.因公出国（境）费</t>
  </si>
  <si>
    <t>2.公务用车购置及运行维护费</t>
  </si>
  <si>
    <t xml:space="preserve">  （1）公务用车购置费</t>
  </si>
  <si>
    <t xml:space="preserve">  （2）公务用车运行维护费</t>
  </si>
  <si>
    <t>3.公务接待费</t>
  </si>
  <si>
    <t>二、相关统计数</t>
  </si>
  <si>
    <t>—</t>
  </si>
  <si>
    <t>1.因公出国（境）团组数（个）</t>
  </si>
  <si>
    <t>2.因公出国（境）人次数（人）</t>
  </si>
  <si>
    <t>3.公务用车购置数（辆）</t>
  </si>
  <si>
    <t>4.公务用车保有量（辆）</t>
  </si>
  <si>
    <t>5.国内公务接待批次（个）</t>
  </si>
  <si>
    <t>6.国内公务接待人次（人）</t>
  </si>
  <si>
    <t>7.国（境）外公务接待批次（个）</t>
  </si>
  <si>
    <t>8.国（境）外公务接待人次（人）</t>
  </si>
  <si>
    <t>9、</t>
  </si>
  <si>
    <t>2017年德安县“三公”经费支出情况</t>
  </si>
  <si>
    <t xml:space="preserve">    2017 年，县本级纳入部门预算范围单位一般公共预算财政拨款 “三公” 经费支出决算数为1354.72元， 较上年压减169.93万元，较年初预算节约685.88万元，主要是各部门贯彻落实中央八项规定和县委、县政府厉行节约有关要求，规范公务接待活动，加强公务用车管理，严格出国（境）审批，减少了相关支出。其中：因公出国（境）经费决算数为5.9元，较上年压减5.9万元；公务用车购置及运行费决算数为554.2元，较上年减少53.27万元，较年初预算节约339.3万元（其中公务用车运行维护费决算数为485.14万元，较上年减少122.33万元，较年初预算节约339.3万元；公务用车购置费69.06万元，较上年增加了69.06） ；公务接待费决算数为794.62万元，较上年减少了122.5661.42万元，较年初预算节约350.78万元。</t>
  </si>
  <si>
    <t>10、</t>
  </si>
  <si>
    <t>2017年德安县政府性基金收入决算表</t>
  </si>
  <si>
    <t>2017年年初预算数</t>
  </si>
  <si>
    <t>调整预算数</t>
  </si>
  <si>
    <t>与上年决算数增减%</t>
  </si>
  <si>
    <t>一、大中型水库移民后期扶持基金收入</t>
  </si>
  <si>
    <t>二、国有土地使用权出让收入</t>
  </si>
  <si>
    <t>三、国有土地收益基金收入</t>
  </si>
  <si>
    <t>四、农业土地开发资金收入</t>
  </si>
  <si>
    <t>五、新增建设用地土地有偿使用费收入</t>
  </si>
  <si>
    <t>六、城市基础设施配套费收入</t>
  </si>
  <si>
    <t>七、污水处理费收入</t>
  </si>
  <si>
    <t>八、大中型水库库区基金收入</t>
  </si>
  <si>
    <t>九、国家重大水利工程建设基金收入</t>
  </si>
  <si>
    <t>十、散装水泥专项资金收入</t>
  </si>
  <si>
    <t>十一、新型墙体材料专项基金收入</t>
  </si>
  <si>
    <t>十二、彩票公益金收入</t>
  </si>
  <si>
    <t>十三、政府住房基金收入</t>
  </si>
  <si>
    <t>十四、水土保持补偿费收入</t>
  </si>
  <si>
    <t>十五、其他政府性基金收入</t>
  </si>
  <si>
    <t>政府性基金收入合计</t>
  </si>
  <si>
    <t>上年基金预算结余收入</t>
  </si>
  <si>
    <t>基金上级补助收入</t>
  </si>
  <si>
    <t>地方政府专项债务收入</t>
  </si>
  <si>
    <t>政府性基金收入总计</t>
  </si>
  <si>
    <r>
      <rPr>
        <sz val="12"/>
        <rFont val="宋体"/>
        <charset val="134"/>
      </rPr>
      <t>1</t>
    </r>
    <r>
      <rPr>
        <sz val="12"/>
        <rFont val="宋体"/>
        <charset val="134"/>
      </rPr>
      <t>1、</t>
    </r>
  </si>
  <si>
    <t>2017年度德安县政府性基金支出决算表</t>
  </si>
  <si>
    <t>预算变动数</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</si>
  <si>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</si>
  <si>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</si>
  <si>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</si>
  <si>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</si>
  <si>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</si>
  <si>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</si>
  <si>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</si>
  <si>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</si>
  <si>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</si>
  <si>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</si>
  <si>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十一、债务发行费支出</t>
  </si>
  <si>
    <t>政府性基金预算支出合计</t>
  </si>
  <si>
    <t>调出资金</t>
  </si>
  <si>
    <t>年终结余</t>
  </si>
  <si>
    <t>政府性基金支出总计</t>
  </si>
  <si>
    <r>
      <rPr>
        <sz val="12"/>
        <rFont val="宋体"/>
        <charset val="134"/>
      </rPr>
      <t>1</t>
    </r>
    <r>
      <rPr>
        <sz val="12"/>
        <rFont val="宋体"/>
        <charset val="134"/>
      </rPr>
      <t>2、</t>
    </r>
  </si>
  <si>
    <t>2017年度德安县政府性基金本级支出决算表</t>
  </si>
  <si>
    <t>一、社会保障和就业支出</t>
  </si>
  <si>
    <t>大中型水库移民后期扶持基金支出</t>
  </si>
  <si>
    <t xml:space="preserve">  移民补助</t>
  </si>
  <si>
    <t xml:space="preserve">  基础设施建设和经济发展</t>
  </si>
  <si>
    <t xml:space="preserve">  其他大中型水库移民后期扶持基金支出</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</si>
  <si>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</si>
  <si>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</si>
  <si>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</si>
  <si>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</si>
  <si>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</si>
  <si>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</si>
  <si>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</si>
  <si>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二、城乡社区支出</t>
  </si>
  <si>
    <t>国有土地使用权出让相关支出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</si>
  <si>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</si>
  <si>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</si>
  <si>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</si>
  <si>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</si>
  <si>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</si>
  <si>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</si>
  <si>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</si>
  <si>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</si>
  <si>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</si>
  <si>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</si>
  <si>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</si>
  <si>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</si>
  <si>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</si>
  <si>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</si>
  <si>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</si>
  <si>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</si>
  <si>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</si>
  <si>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</si>
  <si>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</si>
  <si>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</si>
  <si>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</si>
  <si>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</si>
  <si>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</si>
  <si>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</si>
  <si>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</si>
  <si>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</si>
  <si>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</si>
  <si>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</si>
  <si>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</si>
  <si>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</si>
  <si>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</si>
  <si>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</si>
  <si>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新增建设用地土地有偿使用费相关支出</t>
  </si>
  <si>
    <t xml:space="preserve">  新增建设用地土地有偿使用费及对应专项债务收入安排的支出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</si>
  <si>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</si>
  <si>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</si>
  <si>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</si>
  <si>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</si>
  <si>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</si>
  <si>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</si>
  <si>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</si>
  <si>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</si>
  <si>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</si>
  <si>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</si>
  <si>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</si>
  <si>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</si>
  <si>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</si>
  <si>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</si>
  <si>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</si>
  <si>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</si>
  <si>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</si>
  <si>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</si>
  <si>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</si>
  <si>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三、农林水支出</t>
  </si>
  <si>
    <t>大中型水库库区基金相关支出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</si>
  <si>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</si>
  <si>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</si>
  <si>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</si>
  <si>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</si>
  <si>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</si>
  <si>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</si>
  <si>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三峡水库库区基金支出</t>
  </si>
  <si>
    <t xml:space="preserve">  解决移民遗留问题</t>
  </si>
  <si>
    <t xml:space="preserve">  库区维护和管理</t>
  </si>
  <si>
    <t xml:space="preserve">  其他三峡水库库区基金支出</t>
  </si>
  <si>
    <t>南水北调工程基金相关支出</t>
  </si>
  <si>
    <t xml:space="preserve">  南水北调工程基金及对应专项债务收入安排的支出</t>
  </si>
  <si>
    <t xml:space="preserve">    偿还南水北调工程贷款本息</t>
  </si>
  <si>
    <t xml:space="preserve">  南水北调工程基金债务付息支出</t>
  </si>
  <si>
    <t xml:space="preserve">  南水北调工程基金债务发行费用支出</t>
  </si>
  <si>
    <t>国家重大水利工程建设相关支出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</si>
  <si>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</si>
  <si>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</si>
  <si>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</si>
  <si>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</si>
  <si>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</si>
  <si>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</si>
  <si>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四、资源勘探信息等支出</t>
  </si>
  <si>
    <t>散装水泥专项资金相关支出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</si>
  <si>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</si>
  <si>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</si>
  <si>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</si>
  <si>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</si>
  <si>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</si>
  <si>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</si>
  <si>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</si>
  <si>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</si>
  <si>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</si>
  <si>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</si>
  <si>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</si>
  <si>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</si>
  <si>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</si>
  <si>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</si>
  <si>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</si>
  <si>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</si>
  <si>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</si>
  <si>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</si>
  <si>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农网还贷资金支出</t>
  </si>
  <si>
    <t xml:space="preserve">  中央农网还贷资金支出</t>
  </si>
  <si>
    <t xml:space="preserve">  地方农网还贷资金支出</t>
  </si>
  <si>
    <t xml:space="preserve">  其他农网还贷资金支出</t>
  </si>
  <si>
    <t>五、商业服务业等支出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</si>
  <si>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</si>
  <si>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</si>
  <si>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</si>
  <si>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</si>
  <si>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</si>
  <si>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</si>
  <si>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六、其他支出</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</si>
  <si>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</si>
  <si>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</si>
  <si>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</si>
  <si>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</si>
  <si>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</si>
  <si>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</si>
  <si>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</si>
  <si>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</si>
  <si>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</si>
  <si>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彩票公益金相关支出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</si>
  <si>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</si>
  <si>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</si>
  <si>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</si>
  <si>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</si>
  <si>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</si>
  <si>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</si>
  <si>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</si>
  <si>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</si>
  <si>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</si>
  <si>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</si>
  <si>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</si>
  <si>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</si>
  <si>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</si>
  <si>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</si>
  <si>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烟草企业上缴专项收入安排的支出</t>
  </si>
  <si>
    <t>其他政府性基金相关支出</t>
  </si>
  <si>
    <t xml:space="preserve">  其他政府性基金及对应专项债务收入安排的支出</t>
  </si>
  <si>
    <t xml:space="preserve">  其他政府性基金债务付息支出</t>
  </si>
  <si>
    <t xml:space="preserve">  其他政府性基金债务发行费用支出</t>
  </si>
  <si>
    <r>
      <rPr>
        <sz val="12"/>
        <rFont val="宋体"/>
        <charset val="134"/>
      </rPr>
      <t>1</t>
    </r>
    <r>
      <rPr>
        <sz val="12"/>
        <rFont val="宋体"/>
        <charset val="134"/>
      </rPr>
      <t>3、</t>
    </r>
  </si>
  <si>
    <t>2017年德安县政府性基金转移支付分地区决算表</t>
  </si>
  <si>
    <r>
      <rPr>
        <sz val="12"/>
        <rFont val="宋体"/>
        <charset val="134"/>
      </rPr>
      <t>1</t>
    </r>
    <r>
      <rPr>
        <sz val="12"/>
        <rFont val="宋体"/>
        <charset val="134"/>
      </rPr>
      <t>4、</t>
    </r>
  </si>
  <si>
    <t>2017年德安县政府性基金转移支付决算表
（分项目）</t>
  </si>
  <si>
    <t>一、大中型水库移民后期扶持基金支出</t>
  </si>
  <si>
    <t>二、小型水库移民扶助基金及对应专项债务收入安排的支出</t>
  </si>
  <si>
    <t>三、城市基础设施配套费及对应专项债务收入安排的支出</t>
  </si>
  <si>
    <t>四、大中型水库库区基金及对应专项债务收入安排的支出</t>
  </si>
  <si>
    <t>五、国家重大水利工程建设基金及对应专项债务收入安排的支出</t>
  </si>
  <si>
    <t>六、民航发展基金支出</t>
  </si>
  <si>
    <t>七、旅游发展基金支出</t>
  </si>
  <si>
    <t>八、彩票公益金及对应专项债务收入安排的支出</t>
  </si>
  <si>
    <t>对地方政府性基金转移支付合计</t>
  </si>
  <si>
    <r>
      <rPr>
        <sz val="12"/>
        <rFont val="宋体"/>
        <charset val="134"/>
      </rPr>
      <t>1</t>
    </r>
    <r>
      <rPr>
        <sz val="12"/>
        <rFont val="宋体"/>
        <charset val="134"/>
      </rPr>
      <t>5、</t>
    </r>
  </si>
  <si>
    <t>2017年德安县政府专项债务余额、限额情况表</t>
  </si>
  <si>
    <t>2017年末地方政府专项债务余额</t>
  </si>
  <si>
    <t>2017年末地方政府专项债务限额</t>
  </si>
  <si>
    <r>
      <rPr>
        <sz val="12"/>
        <rFont val="宋体"/>
        <charset val="134"/>
      </rPr>
      <t>1</t>
    </r>
    <r>
      <rPr>
        <sz val="12"/>
        <rFont val="宋体"/>
        <charset val="134"/>
      </rPr>
      <t>6、</t>
    </r>
  </si>
  <si>
    <r>
      <rPr>
        <b/>
        <sz val="16"/>
        <color theme="1"/>
        <rFont val="Arial"/>
        <charset val="134"/>
      </rPr>
      <t>2017</t>
    </r>
    <r>
      <rPr>
        <b/>
        <sz val="16"/>
        <color indexed="8"/>
        <rFont val="宋体"/>
        <charset val="134"/>
      </rPr>
      <t>年县级国有资本经营预算收入决算表</t>
    </r>
  </si>
  <si>
    <r>
      <rPr>
        <b/>
        <sz val="10"/>
        <color theme="1"/>
        <rFont val="Arial"/>
        <charset val="134"/>
      </rPr>
      <t>2016</t>
    </r>
    <r>
      <rPr>
        <b/>
        <sz val="10"/>
        <color indexed="8"/>
        <rFont val="宋体"/>
        <charset val="134"/>
      </rPr>
      <t>年决算数</t>
    </r>
  </si>
  <si>
    <r>
      <rPr>
        <b/>
        <sz val="10"/>
        <color theme="1"/>
        <rFont val="Arial"/>
        <charset val="134"/>
      </rPr>
      <t>2017</t>
    </r>
    <r>
      <rPr>
        <b/>
        <sz val="10"/>
        <color indexed="8"/>
        <rFont val="宋体"/>
        <charset val="134"/>
      </rPr>
      <t>年预算数</t>
    </r>
  </si>
  <si>
    <r>
      <rPr>
        <b/>
        <sz val="10"/>
        <color theme="1"/>
        <rFont val="Arial"/>
        <charset val="134"/>
      </rPr>
      <t>2017</t>
    </r>
    <r>
      <rPr>
        <b/>
        <sz val="10"/>
        <color indexed="8"/>
        <rFont val="宋体"/>
        <charset val="134"/>
      </rPr>
      <t>年调整预算数</t>
    </r>
  </si>
  <si>
    <r>
      <rPr>
        <b/>
        <sz val="10"/>
        <color theme="1"/>
        <rFont val="Arial"/>
        <charset val="134"/>
      </rPr>
      <t>2017</t>
    </r>
    <r>
      <rPr>
        <b/>
        <sz val="10"/>
        <color indexed="8"/>
        <rFont val="宋体"/>
        <charset val="134"/>
      </rPr>
      <t>年决算数</t>
    </r>
  </si>
  <si>
    <r>
      <rPr>
        <b/>
        <sz val="10"/>
        <color indexed="8"/>
        <rFont val="宋体"/>
        <charset val="134"/>
      </rPr>
      <t>决算数是调整预算数的</t>
    </r>
    <r>
      <rPr>
        <b/>
        <sz val="10"/>
        <color indexed="8"/>
        <rFont val="Arial"/>
        <charset val="134"/>
      </rPr>
      <t>%</t>
    </r>
  </si>
  <si>
    <r>
      <rPr>
        <b/>
        <sz val="10"/>
        <color indexed="8"/>
        <rFont val="宋体"/>
        <charset val="134"/>
      </rPr>
      <t>决算数是上年决算数的</t>
    </r>
    <r>
      <rPr>
        <b/>
        <sz val="10"/>
        <color indexed="8"/>
        <rFont val="Arial"/>
        <charset val="134"/>
      </rPr>
      <t>%</t>
    </r>
  </si>
  <si>
    <t>一、利润收入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</si>
  <si>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</si>
  <si>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</si>
  <si>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</si>
  <si>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</si>
  <si>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</si>
  <si>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</si>
  <si>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</si>
  <si>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</si>
  <si>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</si>
  <si>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</si>
  <si>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</si>
  <si>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</si>
  <si>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</si>
  <si>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</si>
  <si>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</si>
  <si>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</si>
  <si>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</si>
  <si>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</si>
  <si>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</si>
  <si>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</si>
  <si>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</si>
  <si>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</si>
  <si>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</si>
  <si>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</si>
  <si>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</si>
  <si>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</si>
  <si>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</si>
  <si>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</si>
  <si>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</si>
  <si>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</si>
  <si>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</si>
  <si>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</si>
  <si>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</si>
  <si>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</si>
  <si>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</si>
  <si>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</si>
  <si>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</si>
  <si>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</si>
  <si>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</si>
  <si>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</si>
  <si>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</si>
  <si>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</si>
  <si>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</si>
  <si>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</si>
  <si>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</si>
  <si>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</si>
  <si>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 其他国有资本经营预算收入</t>
  </si>
  <si>
    <t>加：上级补助收入</t>
  </si>
  <si>
    <t>加：上年转结</t>
  </si>
  <si>
    <t>总计</t>
  </si>
  <si>
    <r>
      <rPr>
        <b/>
        <sz val="12"/>
        <color indexed="8"/>
        <rFont val="宋体"/>
        <charset val="134"/>
      </rPr>
      <t>说明</t>
    </r>
    <r>
      <rPr>
        <b/>
        <sz val="12"/>
        <color indexed="8"/>
        <rFont val="Arial"/>
        <charset val="134"/>
      </rPr>
      <t>:</t>
    </r>
    <r>
      <rPr>
        <b/>
        <sz val="12"/>
        <color indexed="8"/>
        <rFont val="宋体"/>
        <charset val="134"/>
      </rPr>
      <t>我县无国有资本经营预算</t>
    </r>
  </si>
  <si>
    <r>
      <rPr>
        <sz val="12"/>
        <rFont val="宋体"/>
        <charset val="134"/>
      </rPr>
      <t>1</t>
    </r>
    <r>
      <rPr>
        <sz val="12"/>
        <rFont val="宋体"/>
        <charset val="134"/>
      </rPr>
      <t>7</t>
    </r>
    <r>
      <rPr>
        <sz val="12"/>
        <rFont val="宋体"/>
        <charset val="134"/>
      </rPr>
      <t>、</t>
    </r>
  </si>
  <si>
    <r>
      <rPr>
        <b/>
        <sz val="16"/>
        <color theme="1"/>
        <rFont val="Arial"/>
        <charset val="134"/>
      </rPr>
      <t>2017</t>
    </r>
    <r>
      <rPr>
        <b/>
        <sz val="16"/>
        <color indexed="8"/>
        <rFont val="宋体"/>
        <charset val="134"/>
      </rPr>
      <t>年本级国有资本经营预算支出决算表</t>
    </r>
  </si>
  <si>
    <t>预算科目（功能）</t>
  </si>
  <si>
    <t xml:space="preserve">    国有资本经营预算补充社保基金支出</t>
  </si>
  <si>
    <t>二、国有资本经营预算支出</t>
  </si>
  <si>
    <t>　解决历史遗留问题及改革成本支出</t>
  </si>
  <si>
    <t>　　厂办大集体改革支出</t>
  </si>
  <si>
    <t>　　"三供一业"移交补助支出</t>
  </si>
  <si>
    <t>　　国有企业办职教幼教补助支出</t>
  </si>
  <si>
    <t>　　国有企业办公共服务机构移交补助支出</t>
  </si>
  <si>
    <t>　　国有企业退休人员社会化管理补助支出</t>
  </si>
  <si>
    <t>　　国有企业棚户区改造支出</t>
  </si>
  <si>
    <t>　　国有企业改革成本支出</t>
  </si>
  <si>
    <t>　　离休干部医药费补助支出</t>
  </si>
  <si>
    <t>　　其他解决历史遗留问题及改革成本支出</t>
  </si>
  <si>
    <t>　国有企业资本金注入</t>
  </si>
  <si>
    <t>　　国有经济结构调整支出</t>
  </si>
  <si>
    <t>　　公益性设施投资支出</t>
  </si>
  <si>
    <t>　　前瞻性战略性产业发展支出</t>
  </si>
  <si>
    <t>　　生态环境保护支出</t>
  </si>
  <si>
    <t>　　支持科技进步支出</t>
  </si>
  <si>
    <t>　　保障国家经济安全支出</t>
  </si>
  <si>
    <t>　　对外投资合作支出</t>
  </si>
  <si>
    <t>　　其他国有企业资本金注入</t>
  </si>
  <si>
    <t>　国有企业政策性补贴(款)</t>
  </si>
  <si>
    <t>　　国有企业政策性补贴(项)</t>
  </si>
  <si>
    <t>　金融国有资本经营预算支出</t>
  </si>
  <si>
    <t>　　资本性支出</t>
  </si>
  <si>
    <t>　　改革性支出</t>
  </si>
  <si>
    <t>　　其他金融国有资本经营预算支出</t>
  </si>
  <si>
    <t>　其他国有资本经营预算支出(款)</t>
  </si>
  <si>
    <t>　　其他国有资本经营预算支出(项)</t>
  </si>
  <si>
    <t>三、转移性支出</t>
  </si>
  <si>
    <r>
      <rPr>
        <sz val="12"/>
        <rFont val="宋体"/>
        <charset val="134"/>
      </rPr>
      <t xml:space="preserve">    </t>
    </r>
    <r>
      <rPr>
        <sz val="10"/>
        <color indexed="8"/>
        <rFont val="宋体"/>
        <charset val="134"/>
      </rPr>
      <t>调出资金</t>
    </r>
  </si>
  <si>
    <t>转结下年支出</t>
  </si>
  <si>
    <r>
      <rPr>
        <sz val="12"/>
        <rFont val="宋体"/>
        <charset val="134"/>
      </rPr>
      <t>1</t>
    </r>
    <r>
      <rPr>
        <sz val="12"/>
        <rFont val="宋体"/>
        <charset val="134"/>
      </rPr>
      <t>8、</t>
    </r>
  </si>
  <si>
    <t>2017年德安县社会保险基金预算收入决算表</t>
  </si>
  <si>
    <t>收入项目</t>
  </si>
  <si>
    <t>社会保险基金收入合计</t>
  </si>
  <si>
    <t xml:space="preserve">       其中：保险费收入</t>
  </si>
  <si>
    <t xml:space="preserve">             财政补贴收入</t>
  </si>
  <si>
    <t xml:space="preserve">             其他社会保险基金收入</t>
  </si>
  <si>
    <t>一、企业职工基本养老保险基金收入</t>
  </si>
  <si>
    <t xml:space="preserve">             其他基本养老保险基金收入</t>
  </si>
  <si>
    <t>二、城乡居民基本养老保险基金收入</t>
  </si>
  <si>
    <t xml:space="preserve">      其中：保险费收入</t>
  </si>
  <si>
    <r>
      <rPr>
        <sz val="12"/>
        <rFont val="宋体"/>
        <charset val="134"/>
      </rPr>
      <t xml:space="preserve">            </t>
    </r>
    <r>
      <rPr>
        <sz val="12"/>
        <color indexed="8"/>
        <rFont val="宋体"/>
        <charset val="134"/>
      </rPr>
      <t>财政补贴收入</t>
    </r>
  </si>
  <si>
    <r>
      <rPr>
        <sz val="12"/>
        <rFont val="宋体"/>
        <charset val="134"/>
      </rPr>
      <t xml:space="preserve">            </t>
    </r>
    <r>
      <rPr>
        <sz val="12"/>
        <color indexed="8"/>
        <rFont val="宋体"/>
        <charset val="134"/>
      </rPr>
      <t>其他基本养老保险基金收入</t>
    </r>
  </si>
  <si>
    <t>三、机关事业单位基本养老保险基金收入</t>
  </si>
  <si>
    <t>四、职工基本医疗保险基金收入</t>
  </si>
  <si>
    <t xml:space="preserve">             其他医疗保险基金收入</t>
  </si>
  <si>
    <t>五、城乡居民基本医疗保险基金收入</t>
  </si>
  <si>
    <r>
      <rPr>
        <sz val="12"/>
        <color theme="1"/>
        <rFont val="宋体"/>
        <charset val="134"/>
        <scheme val="minor"/>
      </rPr>
      <t xml:space="preserve">            </t>
    </r>
    <r>
      <rPr>
        <sz val="12"/>
        <color indexed="8"/>
        <rFont val="宋体"/>
        <charset val="134"/>
      </rPr>
      <t>财政补贴收入</t>
    </r>
  </si>
  <si>
    <r>
      <rPr>
        <sz val="12"/>
        <color theme="1"/>
        <rFont val="宋体"/>
        <charset val="134"/>
        <scheme val="minor"/>
      </rPr>
      <t xml:space="preserve">            </t>
    </r>
    <r>
      <rPr>
        <sz val="12"/>
        <color indexed="8"/>
        <rFont val="宋体"/>
        <charset val="134"/>
      </rPr>
      <t>其他基本医疗保险基金收入</t>
    </r>
  </si>
  <si>
    <t>六、工伤保险基金收入</t>
  </si>
  <si>
    <t xml:space="preserve">             其他工伤保险基金收入</t>
  </si>
  <si>
    <t>七、失业保险基金收入</t>
  </si>
  <si>
    <t xml:space="preserve">             其他失业保险基金收入</t>
  </si>
  <si>
    <t>八、生育保险基金收入</t>
  </si>
  <si>
    <t xml:space="preserve">             其他生育保险基金收入</t>
  </si>
  <si>
    <r>
      <rPr>
        <sz val="12"/>
        <rFont val="宋体"/>
        <charset val="134"/>
      </rPr>
      <t>1</t>
    </r>
    <r>
      <rPr>
        <sz val="12"/>
        <rFont val="宋体"/>
        <charset val="134"/>
      </rPr>
      <t>9、</t>
    </r>
  </si>
  <si>
    <t>2017年德安县社会保险基金预算支出决算表</t>
  </si>
  <si>
    <t>县级社会保险基金支出合计</t>
  </si>
  <si>
    <t>其中：社会保险待遇支出</t>
  </si>
  <si>
    <r>
      <rPr>
        <sz val="11"/>
        <color theme="1"/>
        <rFont val="宋体"/>
        <charset val="134"/>
        <scheme val="minor"/>
      </rPr>
      <t xml:space="preserve">          </t>
    </r>
    <r>
      <rPr>
        <sz val="10"/>
        <color indexed="8"/>
        <rFont val="宋体"/>
        <charset val="134"/>
      </rPr>
      <t>其他社会保险基金支出</t>
    </r>
  </si>
  <si>
    <t>一、企业职工基本养老保险基金支出</t>
  </si>
  <si>
    <t>其中：基本养老保险待遇支出</t>
  </si>
  <si>
    <r>
      <rPr>
        <sz val="11"/>
        <color theme="1"/>
        <rFont val="宋体"/>
        <charset val="134"/>
        <scheme val="minor"/>
      </rPr>
      <t xml:space="preserve">          </t>
    </r>
    <r>
      <rPr>
        <sz val="10"/>
        <color indexed="8"/>
        <rFont val="宋体"/>
        <charset val="134"/>
      </rPr>
      <t>其他基本养老保险基金支出</t>
    </r>
  </si>
  <si>
    <t>二、城乡居民基本养老保险基金支出</t>
  </si>
  <si>
    <t>三、机关事业单位基本养老保险基金支出</t>
  </si>
  <si>
    <r>
      <rPr>
        <sz val="11"/>
        <color theme="1"/>
        <rFont val="宋体"/>
        <charset val="134"/>
        <scheme val="minor"/>
      </rPr>
      <t xml:space="preserve">         </t>
    </r>
    <r>
      <rPr>
        <sz val="10"/>
        <color indexed="8"/>
        <rFont val="宋体"/>
        <charset val="134"/>
      </rPr>
      <t>其他基本养老保险基金支出</t>
    </r>
  </si>
  <si>
    <t>四、城镇职工基本医疗保险基金支出</t>
  </si>
  <si>
    <t>其中：基本医疗保险待遇支出</t>
  </si>
  <si>
    <r>
      <rPr>
        <sz val="11"/>
        <color theme="1"/>
        <rFont val="宋体"/>
        <charset val="134"/>
        <scheme val="minor"/>
      </rPr>
      <t xml:space="preserve">         </t>
    </r>
    <r>
      <rPr>
        <sz val="10"/>
        <color indexed="8"/>
        <rFont val="宋体"/>
        <charset val="134"/>
      </rPr>
      <t>其他基本医疗保险基金支出</t>
    </r>
  </si>
  <si>
    <t>五、城乡居民基本医疗保险基金支出</t>
  </si>
  <si>
    <t xml:space="preserve">      其他基本医疗保险基金支出</t>
  </si>
  <si>
    <t>六、工伤保险基金支出</t>
  </si>
  <si>
    <t>其中：工伤保险待遇支出</t>
  </si>
  <si>
    <r>
      <rPr>
        <sz val="11"/>
        <color theme="1"/>
        <rFont val="宋体"/>
        <charset val="134"/>
        <scheme val="minor"/>
      </rPr>
      <t xml:space="preserve">         </t>
    </r>
    <r>
      <rPr>
        <sz val="10"/>
        <color indexed="8"/>
        <rFont val="宋体"/>
        <charset val="134"/>
      </rPr>
      <t>其他工伤保险基金支出</t>
    </r>
  </si>
  <si>
    <t>七、失业保险基金支出</t>
  </si>
  <si>
    <t>其中：失业保险待遇支出</t>
  </si>
  <si>
    <r>
      <rPr>
        <sz val="11"/>
        <color theme="1"/>
        <rFont val="宋体"/>
        <charset val="134"/>
        <scheme val="minor"/>
      </rPr>
      <t xml:space="preserve">         </t>
    </r>
    <r>
      <rPr>
        <sz val="10"/>
        <color indexed="8"/>
        <rFont val="宋体"/>
        <charset val="134"/>
      </rPr>
      <t>其他失业保险基金支出</t>
    </r>
  </si>
  <si>
    <t>八、生育保险基金支出</t>
  </si>
  <si>
    <t>其中：生育保险待遇支出</t>
  </si>
  <si>
    <r>
      <rPr>
        <sz val="11"/>
        <color theme="1"/>
        <rFont val="宋体"/>
        <charset val="134"/>
        <scheme val="minor"/>
      </rPr>
      <t xml:space="preserve">          </t>
    </r>
    <r>
      <rPr>
        <sz val="10"/>
        <color indexed="8"/>
        <rFont val="宋体"/>
        <charset val="134"/>
      </rPr>
      <t>其他生育保险基金支出</t>
    </r>
  </si>
  <si>
    <r>
      <rPr>
        <sz val="12"/>
        <rFont val="宋体"/>
        <charset val="134"/>
      </rPr>
      <t>2</t>
    </r>
    <r>
      <rPr>
        <sz val="12"/>
        <rFont val="宋体"/>
        <charset val="134"/>
      </rPr>
      <t>0、</t>
    </r>
  </si>
  <si>
    <t>2017年社会保险基金预算结余表</t>
  </si>
  <si>
    <t>社会保险基金年末滚存结余合计</t>
  </si>
  <si>
    <t>一、企业职工基本养老保险基金年末滚存结余</t>
  </si>
  <si>
    <t>二、城乡居民基本养老保险基金年末滚存结余</t>
  </si>
  <si>
    <t>三、机关事业单位基本养老保险基金年末滚存结余</t>
  </si>
  <si>
    <t>四、城镇职工基本医疗保险基金年末滚存结余</t>
  </si>
  <si>
    <t>五、居民基本医疗保险基金年末滚存结余</t>
  </si>
  <si>
    <t>六、工伤保险基金年末滚存结余</t>
  </si>
  <si>
    <t>七、失业保险基金年末滚存结余</t>
  </si>
  <si>
    <t>八、生育保险基金年末滚存结余</t>
  </si>
  <si>
    <t>21、</t>
  </si>
  <si>
    <t>2017年德安县税收返还及转移收入支付决算情况说明</t>
  </si>
  <si>
    <r>
      <rPr>
        <sz val="14"/>
        <color theme="1"/>
        <rFont val="仿宋_GB2312"/>
        <charset val="134"/>
      </rPr>
      <t xml:space="preserve">     </t>
    </r>
    <r>
      <rPr>
        <sz val="14"/>
        <color indexed="8"/>
        <rFont val="仿宋"/>
        <charset val="134"/>
      </rPr>
      <t xml:space="preserve"> 一般性转移支付收入54990万元，其中：均衡性转移支付收入5871万元，县级基本财力保障机制奖补资金收入2637万元，结算补助收入3969万元，成品油价格和税费改革转移支付补助收入133万元，基层公检法司转移支付收入1234万元，城乡义务教育转移支付收入3749万元，基本养老保险转移支付收入16987万元，城乡居民医疗保险转移支付收入5493万元，农村综合改革转移支付收入1402万元，产粮（油）大县奖励资金收入168万元，重点生态功能区转移支付收入2169万元，固定数额补助收入7302万元,革民老区转移支付收入1255万元，贫困地区转移支付收入1256万元,其他一般性转移支付收入1365万元。专项转移支付收入29537万元。
    我县无税收返还和转移支付支出。</t>
    </r>
  </si>
  <si>
    <r>
      <rPr>
        <sz val="12"/>
        <rFont val="宋体"/>
        <charset val="134"/>
      </rPr>
      <t>2</t>
    </r>
    <r>
      <rPr>
        <sz val="12"/>
        <rFont val="宋体"/>
        <charset val="134"/>
      </rPr>
      <t>2、</t>
    </r>
  </si>
  <si>
    <t>德安县2017年度预算绩效管理工作开展情况说明</t>
  </si>
  <si>
    <r>
      <rPr>
        <sz val="14"/>
        <rFont val="仿宋"/>
        <charset val="134"/>
      </rPr>
      <t xml:space="preserve">    2017年在县委、县政府的正确领导下，上级财政部门的精心领导下，德安预算绩效管理紧紧围绕经经济发展中心工作，围绕财税体制改革，逐步推进预算绩效评价工作。    
    2017年，我县开展绩效评价项目1个，项目为2017年度贫困林场中央补助资金，项目资金60万元，项目实施单位为县园艺场，项目实施地点为分场林道建设，项目工程款的拨付按合同或协议实行计量拨付，执行内部控制审核程序，对项目实施过程进行预算控制。项目于2017年8月竣工。项目实施过程中，项目实施单位</t>
    </r>
    <r>
      <rPr>
        <sz val="14"/>
        <color rgb="FF313131"/>
        <rFont val="仿宋"/>
        <charset val="134"/>
      </rPr>
      <t>严把</t>
    </r>
    <r>
      <rPr>
        <sz val="14"/>
        <rFont val="仿宋"/>
        <charset val="134"/>
      </rPr>
      <t>“四关”</t>
    </r>
    <r>
      <rPr>
        <sz val="14"/>
        <color rgb="FF313131"/>
        <rFont val="仿宋"/>
        <charset val="134"/>
      </rPr>
      <t>，</t>
    </r>
    <r>
      <rPr>
        <sz val="14"/>
        <rFont val="仿宋"/>
        <charset val="134"/>
      </rPr>
      <t>推动扶贫项目实施顺利。一是严把项目申报关</t>
    </r>
    <r>
      <rPr>
        <sz val="14"/>
        <color rgb="FF313131"/>
        <rFont val="仿宋"/>
        <charset val="134"/>
      </rPr>
      <t>。</t>
    </r>
    <r>
      <rPr>
        <sz val="14"/>
        <rFont val="仿宋"/>
        <charset val="134"/>
      </rPr>
      <t>充分发挥乡镇村干部了解村情的优势，所有扶贫项目先由各村上报到乡镇</t>
    </r>
    <r>
      <rPr>
        <sz val="14"/>
        <color rgb="FF313131"/>
        <rFont val="仿宋"/>
        <charset val="134"/>
      </rPr>
      <t>，</t>
    </r>
    <r>
      <rPr>
        <sz val="14"/>
        <rFont val="仿宋"/>
        <charset val="134"/>
      </rPr>
      <t>列出各项目工程量、投资总额、资金来源等</t>
    </r>
    <r>
      <rPr>
        <sz val="14"/>
        <color rgb="FF313131"/>
        <rFont val="仿宋"/>
        <charset val="134"/>
      </rPr>
      <t>，</t>
    </r>
    <r>
      <rPr>
        <sz val="14"/>
        <rFont val="仿宋"/>
        <charset val="134"/>
      </rPr>
      <t>统一行文上报</t>
    </r>
    <r>
      <rPr>
        <sz val="14"/>
        <color rgb="FF313131"/>
        <rFont val="仿宋"/>
        <charset val="134"/>
      </rPr>
      <t>。</t>
    </r>
    <r>
      <rPr>
        <sz val="14"/>
        <rFont val="仿宋"/>
        <charset val="134"/>
      </rPr>
      <t>二是严把项目规划关。做到因地制宜</t>
    </r>
    <r>
      <rPr>
        <sz val="14"/>
        <color rgb="FF313131"/>
        <rFont val="仿宋"/>
        <charset val="134"/>
      </rPr>
      <t>，</t>
    </r>
    <r>
      <rPr>
        <sz val="14"/>
        <rFont val="仿宋"/>
        <charset val="134"/>
      </rPr>
      <t>广泛征求群众意见，科学规划</t>
    </r>
    <r>
      <rPr>
        <sz val="14"/>
        <color rgb="FF313131"/>
        <rFont val="仿宋"/>
        <charset val="134"/>
      </rPr>
      <t>，</t>
    </r>
    <r>
      <rPr>
        <sz val="14"/>
        <rFont val="仿宋"/>
        <charset val="134"/>
      </rPr>
      <t>在项目选择上既考虑周期短、见效快，能解决当前经济困难的项目实施</t>
    </r>
    <r>
      <rPr>
        <sz val="14"/>
        <color rgb="FF313131"/>
        <rFont val="仿宋"/>
        <charset val="134"/>
      </rPr>
      <t>，</t>
    </r>
    <r>
      <rPr>
        <sz val="14"/>
        <rFont val="仿宋"/>
        <charset val="134"/>
      </rPr>
      <t>同时也考虑为贫困群众提供长远发展、长期见效的稳定增收点，既为贫困人口部分个体“输血”</t>
    </r>
    <r>
      <rPr>
        <sz val="14"/>
        <color rgb="FF313131"/>
        <rFont val="仿宋"/>
        <charset val="134"/>
      </rPr>
      <t>，</t>
    </r>
    <r>
      <rPr>
        <sz val="14"/>
        <rFont val="仿宋"/>
        <charset val="134"/>
      </rPr>
      <t>更多的是帮助大部分贫困人口增强“造血”功能。三是严把项目实施关</t>
    </r>
    <r>
      <rPr>
        <sz val="14"/>
        <color rgb="FF313131"/>
        <rFont val="仿宋"/>
        <charset val="134"/>
      </rPr>
      <t>。</t>
    </r>
    <r>
      <rPr>
        <sz val="14"/>
        <rFont val="仿宋"/>
        <charset val="134"/>
      </rPr>
      <t>项目实施要签定施工合同，制定工程预算</t>
    </r>
    <r>
      <rPr>
        <sz val="14"/>
        <color rgb="FF313131"/>
        <rFont val="仿宋"/>
        <charset val="134"/>
      </rPr>
      <t>，</t>
    </r>
    <r>
      <rPr>
        <sz val="14"/>
        <rFont val="仿宋"/>
        <charset val="134"/>
      </rPr>
      <t>落实专业施工队伍，各项目责任单位要定期或不定期对工程质量、工程进度、组织领导、政策措施的落实等进行督促检查</t>
    </r>
    <r>
      <rPr>
        <sz val="14"/>
        <color rgb="FF313131"/>
        <rFont val="仿宋"/>
        <charset val="134"/>
      </rPr>
      <t>，</t>
    </r>
    <r>
      <rPr>
        <sz val="14"/>
        <rFont val="仿宋"/>
        <charset val="134"/>
      </rPr>
      <t>同时成立村项目监督小组，对项目施工进行全程监督</t>
    </r>
    <r>
      <rPr>
        <sz val="14"/>
        <color rgb="FF313131"/>
        <rFont val="仿宋"/>
        <charset val="134"/>
      </rPr>
      <t>，</t>
    </r>
    <r>
      <rPr>
        <sz val="14"/>
        <rFont val="仿宋"/>
        <charset val="134"/>
      </rPr>
      <t>确保工程质量达标。四、严把项目验收关</t>
    </r>
    <r>
      <rPr>
        <sz val="14"/>
        <color rgb="FF313131"/>
        <rFont val="仿宋"/>
        <charset val="134"/>
      </rPr>
      <t>。</t>
    </r>
    <r>
      <rPr>
        <sz val="14"/>
        <rFont val="仿宋"/>
        <charset val="134"/>
      </rPr>
      <t>项目完工后，由项目责任单位组织园艺场、村项目监督小组成员及相关专业技术人员进行联合验收</t>
    </r>
    <r>
      <rPr>
        <sz val="14"/>
        <color rgb="FF313131"/>
        <rFont val="仿宋"/>
        <charset val="134"/>
      </rPr>
      <t>，</t>
    </r>
    <r>
      <rPr>
        <sz val="14"/>
        <rFont val="仿宋"/>
        <charset val="134"/>
      </rPr>
      <t>严格按照项目实施规划和预算验收</t>
    </r>
    <r>
      <rPr>
        <sz val="14"/>
        <color rgb="FF313131"/>
        <rFont val="仿宋"/>
        <charset val="134"/>
      </rPr>
      <t>，</t>
    </r>
    <r>
      <rPr>
        <sz val="14"/>
        <rFont val="仿宋"/>
        <charset val="134"/>
      </rPr>
      <t>对不合格工程，坚决不予验收</t>
    </r>
    <r>
      <rPr>
        <sz val="14"/>
        <color rgb="FF313131"/>
        <rFont val="仿宋"/>
        <charset val="134"/>
      </rPr>
      <t>，</t>
    </r>
    <r>
      <rPr>
        <sz val="14"/>
        <rFont val="仿宋"/>
        <charset val="134"/>
      </rPr>
      <t>严防“豆腐渣”工程出现。
    按照《财政支出绩效评价共性指标体系框架》所列各项评价指标，采用比较法和因素分析法进行评价、打分、汇总，该项目评价等级为良好。</t>
    </r>
  </si>
  <si>
    <t xml:space="preserve">    </t>
  </si>
  <si>
    <r>
      <rPr>
        <sz val="12"/>
        <rFont val="宋体"/>
        <charset val="134"/>
      </rPr>
      <t>2</t>
    </r>
    <r>
      <rPr>
        <sz val="12"/>
        <rFont val="宋体"/>
        <charset val="134"/>
      </rPr>
      <t>3、</t>
    </r>
  </si>
  <si>
    <t>县级政府举债债务情况</t>
  </si>
  <si>
    <r>
      <rPr>
        <sz val="16"/>
        <color theme="1"/>
        <rFont val="宋体"/>
        <charset val="134"/>
        <scheme val="minor"/>
      </rPr>
      <t xml:space="preserve">    根据2017</t>
    </r>
    <r>
      <rPr>
        <sz val="16"/>
        <color indexed="8"/>
        <rFont val="宋体"/>
        <charset val="134"/>
      </rPr>
      <t xml:space="preserve">年决算德安县地方政府债务限额为256645万元，其中一般债务限额198720万元，专项债务限额57925万元。
    2016年底，德安县政府债务余额为265079万元。其中：一般债务225828万元，包括一般债券132560万元，向国际组织借款29万元，其他一般债务93239万元；专项债务 39251万元，包括专项债券30163万元，其他专项债务 9088万元。2016 年德安县地方政府债务（转贷）收入 89468万元，其中新增债券20016万元， 公开发行偿还到期债券的债券59770万元，公开发行置换其他债务的债券3313万元，定向发行置换存量债务的债券22535万元。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</si>
</sst>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0%"/>
  </numFmts>
  <fonts count="71">
    <font>
      <sz val="12"/>
      <name val="宋体"/>
      <charset val="134"/>
    </font>
    <font>
      <sz val="12"/>
      <name val="宋体"/>
      <charset val="134"/>
    </font>
    <font>
      <b/>
      <sz val="16"/>
      <color theme="1"/>
      <name val="宋体"/>
      <charset val="134"/>
    </font>
    <font>
      <sz val="16"/>
      <color theme="1"/>
      <name val="宋体"/>
      <charset val="134"/>
      <scheme val="minor"/>
    </font>
    <font>
      <b/>
      <sz val="14"/>
      <name val="宋体"/>
      <charset val="134"/>
    </font>
    <font>
      <sz val="14"/>
      <name val="仿宋"/>
      <charset val="134"/>
    </font>
    <font>
      <sz val="11"/>
      <color theme="1"/>
      <name val="宋体"/>
      <charset val="134"/>
      <scheme val="minor"/>
    </font>
    <font>
      <b/>
      <sz val="16"/>
      <color theme="1"/>
      <name val="宋体"/>
      <charset val="134"/>
      <scheme val="major"/>
    </font>
    <font>
      <sz val="14"/>
      <color theme="1"/>
      <name val="仿宋_GB2312"/>
      <charset val="134"/>
    </font>
    <font>
      <b/>
      <sz val="18"/>
      <name val="宋体"/>
      <charset val="134"/>
    </font>
    <font>
      <b/>
      <sz val="12"/>
      <name val="宋体"/>
      <charset val="134"/>
    </font>
    <font>
      <sz val="12"/>
      <color theme="1"/>
      <name val="Times New Roman"/>
      <charset val="134"/>
    </font>
    <font>
      <sz val="12"/>
      <name val="Times New Roman"/>
      <charset val="134"/>
    </font>
    <font>
      <sz val="12"/>
      <color theme="1"/>
      <name val="Arial"/>
      <charset val="134"/>
    </font>
    <font>
      <sz val="12"/>
      <color theme="1"/>
      <name val="宋体"/>
      <charset val="134"/>
    </font>
    <font>
      <b/>
      <sz val="10"/>
      <name val="宋体"/>
      <charset val="134"/>
    </font>
    <font>
      <sz val="10"/>
      <color theme="1"/>
      <name val="宋体"/>
      <charset val="134"/>
    </font>
    <font>
      <sz val="10"/>
      <color theme="1"/>
      <name val="宋体"/>
      <charset val="134"/>
      <scheme val="minor"/>
    </font>
    <font>
      <sz val="10"/>
      <name val="宋体"/>
      <charset val="134"/>
    </font>
    <font>
      <sz val="11"/>
      <color theme="1"/>
      <name val="宋体"/>
      <charset val="134"/>
      <scheme val="minor"/>
    </font>
    <font>
      <sz val="12"/>
      <color theme="1"/>
      <name val="宋体"/>
      <charset val="134"/>
      <scheme val="minor"/>
    </font>
    <font>
      <b/>
      <sz val="16"/>
      <color theme="1"/>
      <name val="Arial"/>
      <charset val="134"/>
    </font>
    <font>
      <b/>
      <sz val="10"/>
      <color theme="1"/>
      <name val="宋体"/>
      <charset val="134"/>
    </font>
    <font>
      <b/>
      <sz val="10"/>
      <color theme="1"/>
      <name val="Arial"/>
      <charset val="134"/>
    </font>
    <font>
      <b/>
      <sz val="12"/>
      <color theme="1"/>
      <name val="Arial"/>
      <charset val="134"/>
    </font>
    <font>
      <b/>
      <sz val="12"/>
      <color theme="1"/>
      <name val="宋体"/>
      <charset val="134"/>
    </font>
    <font>
      <sz val="11"/>
      <name val="宋体"/>
      <charset val="134"/>
    </font>
    <font>
      <sz val="14"/>
      <name val="宋体"/>
      <charset val="134"/>
    </font>
    <font>
      <sz val="11"/>
      <color indexed="8"/>
      <name val="宋体"/>
      <charset val="134"/>
    </font>
    <font>
      <sz val="10"/>
      <color indexed="8"/>
      <name val="宋体"/>
      <charset val="134"/>
    </font>
    <font>
      <b/>
      <sz val="12"/>
      <color theme="1"/>
      <name val="仿宋"/>
      <charset val="134"/>
    </font>
    <font>
      <sz val="18"/>
      <name val="宋体"/>
      <charset val="134"/>
    </font>
    <font>
      <sz val="12"/>
      <color indexed="10"/>
      <name val="宋体"/>
      <charset val="134"/>
    </font>
    <font>
      <b/>
      <sz val="11"/>
      <color theme="1"/>
      <name val="宋体"/>
      <charset val="134"/>
    </font>
    <font>
      <b/>
      <sz val="11"/>
      <name val="宋体"/>
      <charset val="134"/>
    </font>
    <font>
      <b/>
      <sz val="18"/>
      <name val="宋体"/>
      <charset val="134"/>
      <scheme val="minor"/>
    </font>
    <font>
      <b/>
      <sz val="14"/>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color indexed="8"/>
      <name val="Arial"/>
      <charset val="134"/>
    </font>
    <font>
      <sz val="16"/>
      <color indexed="8"/>
      <name val="宋体"/>
      <charset val="134"/>
    </font>
    <font>
      <sz val="14"/>
      <color rgb="FF313131"/>
      <name val="仿宋"/>
      <charset val="134"/>
    </font>
    <font>
      <sz val="14"/>
      <color indexed="8"/>
      <name val="仿宋"/>
      <charset val="134"/>
    </font>
    <font>
      <sz val="10"/>
      <color indexed="8"/>
      <name val="宋体"/>
      <charset val="134"/>
    </font>
    <font>
      <sz val="12"/>
      <color indexed="8"/>
      <name val="宋体"/>
      <charset val="134"/>
    </font>
    <font>
      <b/>
      <sz val="16"/>
      <color indexed="8"/>
      <name val="宋体"/>
      <charset val="134"/>
    </font>
    <font>
      <b/>
      <sz val="10"/>
      <color indexed="8"/>
      <name val="宋体"/>
      <charset val="134"/>
    </font>
    <font>
      <b/>
      <sz val="10"/>
      <color indexed="8"/>
      <name val="Arial"/>
      <charset val="134"/>
    </font>
    <font>
      <b/>
      <sz val="12"/>
      <color indexed="8"/>
      <name val="宋体"/>
      <charset val="134"/>
    </font>
    <font>
      <b/>
      <sz val="12"/>
      <color indexed="8"/>
      <name val="Arial"/>
      <charset val="134"/>
    </font>
    <font>
      <b/>
      <sz val="18"/>
      <color theme="1"/>
      <name val="宋体"/>
      <charset val="134"/>
    </font>
    <font>
      <b/>
      <sz val="18"/>
      <color theme="1"/>
      <name val="宋体"/>
      <charset val="134"/>
      <scheme val="minor"/>
    </font>
  </fonts>
  <fills count="36">
    <fill>
      <patternFill patternType="none"/>
    </fill>
    <fill>
      <patternFill patternType="gray125"/>
    </fill>
    <fill>
      <patternFill patternType="mediumGray">
        <fgColor indexed="9"/>
      </patternFill>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5" fillId="0" borderId="0" applyNumberFormat="0" applyFill="0" applyBorder="0" applyAlignment="0" applyProtection="0">
      <alignment vertical="center"/>
    </xf>
    <xf numFmtId="0" fontId="46" fillId="6" borderId="12" applyNumberFormat="0" applyAlignment="0" applyProtection="0">
      <alignment vertical="center"/>
    </xf>
    <xf numFmtId="0" fontId="47" fillId="7" borderId="13" applyNumberFormat="0" applyAlignment="0" applyProtection="0">
      <alignment vertical="center"/>
    </xf>
    <xf numFmtId="0" fontId="48" fillId="7" borderId="12" applyNumberFormat="0" applyAlignment="0" applyProtection="0">
      <alignment vertical="center"/>
    </xf>
    <xf numFmtId="0" fontId="49" fillId="8" borderId="14" applyNumberFormat="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43" fontId="57" fillId="0" borderId="0" applyFont="0" applyFill="0" applyBorder="0" applyAlignment="0" applyProtection="0"/>
    <xf numFmtId="41" fontId="57" fillId="0" borderId="0" applyFont="0" applyFill="0" applyBorder="0" applyAlignment="0" applyProtection="0"/>
    <xf numFmtId="41" fontId="58" fillId="0" borderId="0" applyFont="0" applyFill="0" applyBorder="0" applyAlignment="0" applyProtection="0"/>
    <xf numFmtId="43" fontId="58" fillId="0" borderId="0" applyFont="0" applyFill="0" applyBorder="0" applyAlignment="0" applyProtection="0"/>
    <xf numFmtId="176" fontId="57" fillId="0" borderId="0" applyFont="0" applyFill="0" applyBorder="0" applyAlignment="0" applyProtection="0"/>
    <xf numFmtId="177" fontId="57" fillId="0" borderId="0" applyFont="0" applyFill="0" applyBorder="0" applyAlignment="0" applyProtection="0"/>
    <xf numFmtId="177" fontId="58" fillId="0" borderId="0" applyFont="0" applyFill="0" applyBorder="0" applyAlignment="0" applyProtection="0"/>
    <xf numFmtId="176" fontId="58" fillId="0" borderId="0" applyFont="0" applyFill="0" applyBorder="0" applyAlignment="0" applyProtection="0"/>
    <xf numFmtId="0" fontId="57" fillId="0" borderId="0"/>
    <xf numFmtId="0" fontId="58" fillId="0" borderId="0">
      <alignment vertical="center"/>
    </xf>
    <xf numFmtId="9" fontId="57" fillId="0" borderId="0" applyFont="0" applyFill="0" applyBorder="0" applyAlignment="0" applyProtection="0"/>
    <xf numFmtId="9" fontId="58" fillId="0" borderId="0" applyFont="0" applyFill="0" applyBorder="0" applyAlignment="0" applyProtection="0"/>
    <xf numFmtId="0" fontId="1" fillId="0" borderId="0"/>
    <xf numFmtId="0" fontId="57" fillId="0" borderId="0"/>
    <xf numFmtId="0" fontId="19" fillId="0" borderId="0">
      <alignment vertical="center"/>
    </xf>
    <xf numFmtId="0" fontId="57" fillId="0" borderId="0"/>
    <xf numFmtId="0" fontId="58" fillId="0" borderId="0">
      <alignment vertical="center"/>
    </xf>
    <xf numFmtId="0" fontId="57" fillId="0" borderId="0"/>
    <xf numFmtId="0" fontId="6" fillId="0" borderId="0">
      <alignment vertical="center"/>
    </xf>
    <xf numFmtId="0" fontId="1" fillId="0" borderId="0"/>
    <xf numFmtId="0" fontId="19" fillId="0" borderId="0">
      <alignment vertical="center"/>
    </xf>
  </cellStyleXfs>
  <cellXfs count="176">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3" fillId="0" borderId="0" xfId="0" applyFont="1" applyAlignment="1">
      <alignment vertical="top" wrapText="1"/>
    </xf>
    <xf numFmtId="0" fontId="4" fillId="0" borderId="0" xfId="0" applyFont="1" applyAlignment="1">
      <alignment horizontal="center"/>
    </xf>
    <xf numFmtId="0" fontId="0" fillId="0" borderId="0" xfId="0" applyAlignment="1"/>
    <xf numFmtId="0" fontId="5"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justify"/>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justify" vertical="top"/>
    </xf>
    <xf numFmtId="0" fontId="8" fillId="0" borderId="0" xfId="0" applyFont="1" applyAlignment="1">
      <alignment horizontal="justify" vertical="top" wrapText="1"/>
    </xf>
    <xf numFmtId="0" fontId="1" fillId="0" borderId="0" xfId="0" applyFont="1"/>
    <xf numFmtId="0" fontId="9" fillId="0" borderId="0" xfId="0" applyFont="1" applyAlignment="1">
      <alignment horizontal="center" vertical="center"/>
    </xf>
    <xf numFmtId="0" fontId="0" fillId="0" borderId="1" xfId="0" applyBorder="1" applyAlignment="1">
      <alignment horizontal="right"/>
    </xf>
    <xf numFmtId="0" fontId="10" fillId="0" borderId="2" xfId="0" applyFont="1" applyBorder="1" applyAlignment="1">
      <alignment horizontal="center" vertical="center"/>
    </xf>
    <xf numFmtId="0" fontId="0" fillId="0" borderId="2" xfId="0" applyBorder="1" applyAlignment="1">
      <alignment horizontal="left" vertical="center"/>
    </xf>
    <xf numFmtId="0" fontId="11" fillId="0" borderId="2" xfId="0" applyFont="1" applyBorder="1" applyAlignment="1">
      <alignment horizontal="center" vertical="center"/>
    </xf>
    <xf numFmtId="178" fontId="12" fillId="0" borderId="2" xfId="0" applyNumberFormat="1" applyFont="1" applyBorder="1" applyAlignment="1">
      <alignment horizontal="center" vertical="center"/>
    </xf>
    <xf numFmtId="0" fontId="13" fillId="0" borderId="2" xfId="0" applyFont="1" applyBorder="1" applyAlignment="1">
      <alignment vertical="center"/>
    </xf>
    <xf numFmtId="0" fontId="14" fillId="0" borderId="2" xfId="0" applyFont="1" applyBorder="1" applyAlignment="1">
      <alignment vertical="center"/>
    </xf>
    <xf numFmtId="0" fontId="15" fillId="0" borderId="0" xfId="0" applyFont="1"/>
    <xf numFmtId="0" fontId="0" fillId="0" borderId="0" xfId="0" applyFill="1"/>
    <xf numFmtId="0" fontId="15" fillId="0" borderId="2" xfId="0" applyFont="1" applyBorder="1" applyAlignment="1">
      <alignment horizontal="center" vertical="center"/>
    </xf>
    <xf numFmtId="0" fontId="16" fillId="0" borderId="2" xfId="67" applyFont="1" applyBorder="1" applyAlignment="1"/>
    <xf numFmtId="0" fontId="17" fillId="0" borderId="2" xfId="67" applyFont="1" applyBorder="1" applyAlignment="1">
      <alignment horizontal="center"/>
    </xf>
    <xf numFmtId="0" fontId="17" fillId="0" borderId="2" xfId="69" applyFont="1" applyBorder="1" applyAlignment="1">
      <alignment horizontal="center" vertical="center"/>
    </xf>
    <xf numFmtId="178" fontId="18" fillId="0" borderId="2" xfId="0" applyNumberFormat="1" applyFont="1" applyBorder="1" applyAlignment="1">
      <alignment horizontal="center"/>
    </xf>
    <xf numFmtId="0" fontId="6" fillId="0" borderId="2" xfId="67" applyBorder="1" applyAlignment="1"/>
    <xf numFmtId="3" fontId="18" fillId="2" borderId="2" xfId="68" applyNumberFormat="1" applyFont="1" applyFill="1" applyBorder="1" applyAlignment="1" applyProtection="1">
      <alignment horizontal="center" vertical="center"/>
    </xf>
    <xf numFmtId="0" fontId="0" fillId="0" borderId="0" xfId="0" applyAlignment="1">
      <alignment horizontal="left"/>
    </xf>
    <xf numFmtId="0" fontId="0" fillId="0" borderId="0" xfId="0" applyAlignment="1">
      <alignment horizontal="right"/>
    </xf>
    <xf numFmtId="0" fontId="1" fillId="0" borderId="2" xfId="61" applyBorder="1" applyAlignment="1">
      <alignment horizontal="left" vertical="center"/>
    </xf>
    <xf numFmtId="0" fontId="6" fillId="0" borderId="2" xfId="67" applyBorder="1" applyAlignment="1">
      <alignment horizontal="center"/>
    </xf>
    <xf numFmtId="0" fontId="1" fillId="0" borderId="2" xfId="61" applyBorder="1" applyAlignment="1">
      <alignment horizontal="center" vertical="center"/>
    </xf>
    <xf numFmtId="3" fontId="1" fillId="0" borderId="2" xfId="61" applyNumberFormat="1" applyBorder="1" applyAlignment="1">
      <alignment vertical="center"/>
    </xf>
    <xf numFmtId="178" fontId="0" fillId="0" borderId="2" xfId="0" applyNumberFormat="1" applyBorder="1" applyAlignment="1">
      <alignment horizontal="center" vertical="center"/>
    </xf>
    <xf numFmtId="0" fontId="19" fillId="0" borderId="2" xfId="69" applyBorder="1">
      <alignment vertical="center"/>
    </xf>
    <xf numFmtId="3" fontId="18" fillId="2" borderId="2" xfId="68" applyNumberFormat="1" applyFont="1" applyFill="1" applyBorder="1" applyAlignment="1" applyProtection="1">
      <alignment horizontal="right" vertical="center"/>
    </xf>
    <xf numFmtId="0" fontId="1" fillId="0" borderId="2" xfId="61" applyFont="1" applyBorder="1" applyAlignment="1">
      <alignment horizontal="left" vertical="center"/>
    </xf>
    <xf numFmtId="0" fontId="1" fillId="0" borderId="2" xfId="61" applyFont="1" applyFill="1" applyBorder="1" applyAlignment="1">
      <alignment horizontal="left" vertical="center"/>
    </xf>
    <xf numFmtId="0" fontId="1" fillId="0" borderId="2" xfId="61" applyFill="1" applyBorder="1" applyAlignment="1">
      <alignment horizontal="center" vertical="center"/>
    </xf>
    <xf numFmtId="0" fontId="1" fillId="0" borderId="2" xfId="61" applyFill="1" applyBorder="1" applyAlignment="1">
      <alignment horizontal="left" vertical="center"/>
    </xf>
    <xf numFmtId="0" fontId="14" fillId="0" borderId="2" xfId="67" applyFont="1" applyBorder="1" applyAlignment="1"/>
    <xf numFmtId="0" fontId="20" fillId="0" borderId="2" xfId="67" applyFont="1" applyBorder="1" applyAlignment="1"/>
    <xf numFmtId="0" fontId="1" fillId="0" borderId="0" xfId="0" applyFont="1" applyAlignment="1"/>
    <xf numFmtId="0" fontId="21" fillId="0" borderId="0" xfId="0" applyFont="1" applyAlignment="1">
      <alignment horizontal="center"/>
    </xf>
    <xf numFmtId="0" fontId="22" fillId="0" borderId="2" xfId="0" applyFont="1" applyBorder="1" applyAlignment="1">
      <alignment vertical="center"/>
    </xf>
    <xf numFmtId="0" fontId="23" fillId="0" borderId="2" xfId="0" applyFont="1" applyBorder="1" applyAlignment="1">
      <alignment vertical="center" wrapText="1"/>
    </xf>
    <xf numFmtId="3" fontId="15" fillId="3" borderId="2" xfId="0" applyNumberFormat="1" applyFont="1" applyFill="1" applyBorder="1" applyAlignment="1" applyProtection="1">
      <alignment horizontal="left" vertical="center"/>
    </xf>
    <xf numFmtId="0" fontId="0" fillId="0" borderId="2" xfId="0" applyBorder="1" applyAlignment="1"/>
    <xf numFmtId="3" fontId="18" fillId="3" borderId="2" xfId="0" applyNumberFormat="1" applyFont="1" applyFill="1" applyBorder="1" applyAlignment="1" applyProtection="1">
      <alignment horizontal="left" vertical="center"/>
    </xf>
    <xf numFmtId="3" fontId="15" fillId="3" borderId="2" xfId="0" applyNumberFormat="1" applyFont="1" applyFill="1" applyBorder="1" applyAlignment="1" applyProtection="1">
      <alignment vertical="center"/>
    </xf>
    <xf numFmtId="3" fontId="18" fillId="3" borderId="2" xfId="0" applyNumberFormat="1" applyFont="1" applyFill="1" applyBorder="1" applyAlignment="1" applyProtection="1">
      <alignment vertical="center"/>
    </xf>
    <xf numFmtId="0" fontId="22" fillId="0" borderId="2" xfId="0" applyFont="1" applyBorder="1" applyAlignment="1"/>
    <xf numFmtId="0" fontId="23" fillId="0" borderId="2" xfId="0" applyFont="1" applyBorder="1" applyAlignment="1">
      <alignment horizontal="center"/>
    </xf>
    <xf numFmtId="0" fontId="24" fillId="0" borderId="3" xfId="0" applyFont="1" applyFill="1" applyBorder="1" applyAlignment="1">
      <alignment horizontal="center"/>
    </xf>
    <xf numFmtId="0" fontId="24" fillId="0" borderId="4" xfId="0" applyFont="1" applyFill="1" applyBorder="1" applyAlignment="1">
      <alignment horizontal="center"/>
    </xf>
    <xf numFmtId="0" fontId="22" fillId="0" borderId="2" xfId="0" applyFont="1" applyBorder="1" applyAlignment="1">
      <alignment horizontal="center"/>
    </xf>
    <xf numFmtId="0" fontId="23" fillId="0" borderId="2" xfId="0" applyNumberFormat="1" applyFont="1" applyBorder="1" applyAlignment="1">
      <alignment vertical="center" wrapText="1"/>
    </xf>
    <xf numFmtId="0" fontId="15" fillId="3" borderId="2" xfId="0" applyNumberFormat="1" applyFont="1" applyFill="1" applyBorder="1" applyAlignment="1" applyProtection="1">
      <alignment horizontal="left" vertical="center"/>
    </xf>
    <xf numFmtId="0" fontId="18" fillId="3" borderId="2" xfId="0" applyNumberFormat="1" applyFont="1" applyFill="1" applyBorder="1" applyAlignment="1" applyProtection="1">
      <alignment vertical="center"/>
    </xf>
    <xf numFmtId="0" fontId="15" fillId="3" borderId="2" xfId="0" applyNumberFormat="1" applyFont="1" applyFill="1" applyBorder="1" applyAlignment="1" applyProtection="1">
      <alignment vertical="center"/>
    </xf>
    <xf numFmtId="0" fontId="15" fillId="3" borderId="2" xfId="0" applyNumberFormat="1" applyFont="1" applyFill="1" applyBorder="1" applyAlignment="1" applyProtection="1">
      <alignment horizontal="center" vertical="center"/>
    </xf>
    <xf numFmtId="0" fontId="0" fillId="0" borderId="0" xfId="0" applyBorder="1"/>
    <xf numFmtId="0" fontId="0" fillId="0" borderId="0" xfId="0" applyAlignment="1">
      <alignment horizontal="center" vertical="center"/>
    </xf>
    <xf numFmtId="0" fontId="0" fillId="0" borderId="0" xfId="0" applyAlignment="1">
      <alignment horizontal="right"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wrapText="1"/>
    </xf>
    <xf numFmtId="0" fontId="18" fillId="0" borderId="2" xfId="0" applyFont="1" applyBorder="1" applyAlignment="1">
      <alignment vertical="center"/>
    </xf>
    <xf numFmtId="0" fontId="15" fillId="0" borderId="2" xfId="0" applyFont="1" applyBorder="1" applyAlignment="1">
      <alignment vertical="center"/>
    </xf>
    <xf numFmtId="0" fontId="25" fillId="0" borderId="0" xfId="0" applyFont="1" applyAlignment="1"/>
    <xf numFmtId="0" fontId="0" fillId="0" borderId="0" xfId="0" applyFill="1" applyAlignment="1">
      <alignment horizontal="center"/>
    </xf>
    <xf numFmtId="0" fontId="1" fillId="0" borderId="0" xfId="0" applyFont="1" applyFill="1"/>
    <xf numFmtId="0" fontId="9" fillId="0" borderId="0" xfId="0" applyNumberFormat="1" applyFont="1" applyFill="1" applyAlignment="1" applyProtection="1">
      <alignment horizontal="center" vertical="center"/>
    </xf>
    <xf numFmtId="0" fontId="0" fillId="0" borderId="1" xfId="0" applyFill="1" applyBorder="1" applyAlignment="1">
      <alignment horizontal="right"/>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5" fillId="3" borderId="2" xfId="0" applyNumberFormat="1" applyFont="1" applyFill="1" applyBorder="1" applyAlignment="1" applyProtection="1">
      <alignment horizontal="left" vertical="center" wrapText="1"/>
    </xf>
    <xf numFmtId="3" fontId="26" fillId="3" borderId="2" xfId="0" applyNumberFormat="1" applyFont="1" applyFill="1" applyBorder="1" applyAlignment="1" applyProtection="1">
      <alignment horizontal="center" vertical="center" wrapText="1"/>
    </xf>
    <xf numFmtId="3" fontId="26" fillId="3" borderId="5" xfId="0" applyNumberFormat="1" applyFont="1" applyFill="1" applyBorder="1" applyAlignment="1" applyProtection="1">
      <alignment horizontal="center" vertical="center" wrapText="1"/>
    </xf>
    <xf numFmtId="178" fontId="26" fillId="0" borderId="2" xfId="0" applyNumberFormat="1" applyFont="1" applyFill="1" applyBorder="1" applyAlignment="1">
      <alignment horizontal="center"/>
    </xf>
    <xf numFmtId="3" fontId="26" fillId="3" borderId="2" xfId="0" applyNumberFormat="1" applyFont="1" applyFill="1" applyBorder="1" applyAlignment="1" applyProtection="1">
      <alignment horizontal="center" vertical="center"/>
    </xf>
    <xf numFmtId="0" fontId="26" fillId="3" borderId="5" xfId="0" applyFont="1" applyFill="1" applyBorder="1" applyAlignment="1">
      <alignment horizontal="center"/>
    </xf>
    <xf numFmtId="0" fontId="26" fillId="3" borderId="2" xfId="0" applyFont="1" applyFill="1" applyBorder="1" applyAlignment="1">
      <alignment horizontal="center"/>
    </xf>
    <xf numFmtId="0" fontId="18" fillId="3" borderId="2" xfId="0" applyNumberFormat="1" applyFont="1" applyFill="1" applyBorder="1" applyAlignment="1" applyProtection="1">
      <alignment horizontal="left" vertical="center"/>
    </xf>
    <xf numFmtId="3" fontId="26" fillId="3" borderId="2" xfId="0" applyNumberFormat="1" applyFont="1" applyFill="1" applyBorder="1" applyAlignment="1">
      <alignment horizontal="center"/>
    </xf>
    <xf numFmtId="3" fontId="26" fillId="3" borderId="5" xfId="0" applyNumberFormat="1" applyFont="1" applyFill="1" applyBorder="1" applyAlignment="1">
      <alignment horizontal="center"/>
    </xf>
    <xf numFmtId="3" fontId="26" fillId="3" borderId="5" xfId="0" applyNumberFormat="1" applyFont="1" applyFill="1" applyBorder="1" applyAlignment="1" applyProtection="1">
      <alignment horizontal="center" vertical="center"/>
    </xf>
    <xf numFmtId="0" fontId="18" fillId="3" borderId="2" xfId="0" applyNumberFormat="1" applyFont="1" applyFill="1" applyBorder="1" applyAlignment="1" applyProtection="1">
      <alignment horizontal="left" vertical="center" wrapText="1"/>
    </xf>
    <xf numFmtId="0" fontId="23" fillId="3" borderId="2" xfId="0" applyFont="1" applyFill="1" applyBorder="1" applyAlignment="1">
      <alignment horizontal="center"/>
    </xf>
    <xf numFmtId="0" fontId="15" fillId="0" borderId="2" xfId="0" applyFont="1" applyFill="1" applyBorder="1" applyAlignment="1">
      <alignment horizontal="center" vertical="center"/>
    </xf>
    <xf numFmtId="0" fontId="26" fillId="0" borderId="2" xfId="0" applyFont="1" applyBorder="1" applyAlignment="1"/>
    <xf numFmtId="0" fontId="15" fillId="0" borderId="5" xfId="0" applyFont="1" applyFill="1" applyBorder="1" applyAlignment="1">
      <alignment horizontal="center" vertical="center"/>
    </xf>
    <xf numFmtId="3" fontId="26" fillId="3" borderId="2" xfId="61" applyNumberFormat="1" applyFont="1" applyFill="1" applyBorder="1" applyAlignment="1" applyProtection="1">
      <alignment horizontal="center" vertical="center" wrapText="1"/>
    </xf>
    <xf numFmtId="3" fontId="26" fillId="3" borderId="5" xfId="61" applyNumberFormat="1" applyFont="1" applyFill="1" applyBorder="1" applyAlignment="1" applyProtection="1">
      <alignment horizontal="center" vertical="center" wrapText="1"/>
    </xf>
    <xf numFmtId="178" fontId="26" fillId="0" borderId="2" xfId="61" applyNumberFormat="1" applyFont="1" applyFill="1" applyBorder="1" applyAlignment="1">
      <alignment horizontal="center"/>
    </xf>
    <xf numFmtId="3" fontId="26" fillId="3" borderId="2" xfId="61" applyNumberFormat="1" applyFont="1" applyFill="1" applyBorder="1" applyAlignment="1">
      <alignment horizontal="center"/>
    </xf>
    <xf numFmtId="3" fontId="26" fillId="3" borderId="5" xfId="61" applyNumberFormat="1" applyFont="1" applyFill="1" applyBorder="1" applyAlignment="1">
      <alignment horizontal="center"/>
    </xf>
    <xf numFmtId="0" fontId="23" fillId="3" borderId="2" xfId="61" applyFont="1" applyFill="1" applyBorder="1" applyAlignment="1">
      <alignment horizontal="center"/>
    </xf>
    <xf numFmtId="0" fontId="0" fillId="0" borderId="2" xfId="0" applyFill="1" applyBorder="1"/>
    <xf numFmtId="0" fontId="18" fillId="0" borderId="2" xfId="0" applyFont="1" applyFill="1" applyBorder="1"/>
    <xf numFmtId="0" fontId="9" fillId="0" borderId="0" xfId="0" applyFont="1"/>
    <xf numFmtId="0" fontId="0" fillId="0" borderId="1" xfId="0" applyBorder="1" applyAlignment="1">
      <alignment horizontal="right" vertical="center"/>
    </xf>
    <xf numFmtId="0" fontId="16" fillId="0" borderId="2" xfId="0" applyFont="1" applyBorder="1" applyAlignment="1"/>
    <xf numFmtId="0" fontId="0" fillId="0" borderId="2" xfId="0" applyBorder="1" applyAlignment="1">
      <alignment horizontal="center"/>
    </xf>
    <xf numFmtId="10" fontId="0" fillId="0" borderId="2" xfId="0" applyNumberFormat="1" applyBorder="1" applyAlignment="1">
      <alignment horizontal="center"/>
    </xf>
    <xf numFmtId="0" fontId="18" fillId="0" borderId="2" xfId="0" applyFont="1" applyBorder="1" applyAlignment="1">
      <alignment horizontal="center" vertical="center"/>
    </xf>
    <xf numFmtId="0" fontId="0" fillId="0" borderId="2" xfId="0" applyBorder="1"/>
    <xf numFmtId="0" fontId="18" fillId="0" borderId="2" xfId="0" applyFont="1" applyBorder="1" applyAlignment="1">
      <alignment horizontal="left" vertical="center"/>
    </xf>
    <xf numFmtId="0" fontId="27" fillId="0" borderId="0" xfId="0" applyFont="1" applyAlignment="1">
      <alignment horizontal="left" vertical="top" wrapText="1"/>
    </xf>
    <xf numFmtId="0" fontId="1" fillId="0" borderId="0" xfId="0" applyFont="1" applyAlignment="1">
      <alignment horizontal="center"/>
    </xf>
    <xf numFmtId="4" fontId="28" fillId="0" borderId="6" xfId="0" applyNumberFormat="1" applyFont="1" applyBorder="1" applyAlignment="1">
      <alignment horizontal="right" vertical="center" shrinkToFit="1"/>
    </xf>
    <xf numFmtId="0" fontId="29" fillId="0" borderId="6" xfId="0" applyFont="1" applyBorder="1" applyAlignment="1">
      <alignment horizontal="center" vertical="center" shrinkToFit="1"/>
    </xf>
    <xf numFmtId="3" fontId="28" fillId="0" borderId="6" xfId="0" applyNumberFormat="1" applyFont="1" applyBorder="1" applyAlignment="1">
      <alignment horizontal="right" vertical="center" shrinkToFit="1"/>
    </xf>
    <xf numFmtId="0" fontId="18" fillId="0" borderId="1" xfId="0" applyNumberFormat="1" applyFont="1" applyFill="1" applyBorder="1" applyAlignment="1" applyProtection="1">
      <alignment horizontal="right" vertical="center"/>
    </xf>
    <xf numFmtId="0" fontId="0" fillId="0" borderId="0" xfId="0" applyFill="1" applyAlignment="1">
      <alignment horizontal="right"/>
    </xf>
    <xf numFmtId="3" fontId="15" fillId="0" borderId="2" xfId="0" applyNumberFormat="1" applyFont="1" applyFill="1" applyBorder="1" applyAlignment="1" applyProtection="1">
      <alignment vertical="center"/>
    </xf>
    <xf numFmtId="3" fontId="18" fillId="0" borderId="2" xfId="0" applyNumberFormat="1" applyFont="1" applyFill="1" applyBorder="1" applyAlignment="1" applyProtection="1">
      <alignment horizontal="right" vertical="center"/>
    </xf>
    <xf numFmtId="3" fontId="18" fillId="0" borderId="2" xfId="0" applyNumberFormat="1" applyFont="1" applyFill="1" applyBorder="1" applyAlignment="1" applyProtection="1">
      <alignment horizontal="left" vertical="center"/>
    </xf>
    <xf numFmtId="3" fontId="15" fillId="0" borderId="2" xfId="0" applyNumberFormat="1" applyFont="1" applyFill="1" applyBorder="1" applyAlignment="1" applyProtection="1">
      <alignment horizontal="left" vertical="center"/>
    </xf>
    <xf numFmtId="0" fontId="30" fillId="0" borderId="0" xfId="0" applyFont="1" applyAlignment="1"/>
    <xf numFmtId="0" fontId="13" fillId="0" borderId="0" xfId="0" applyFont="1" applyAlignment="1">
      <alignment horizontal="center"/>
    </xf>
    <xf numFmtId="0" fontId="0" fillId="0" borderId="0" xfId="0" applyAlignment="1">
      <alignment horizontal="center"/>
    </xf>
    <xf numFmtId="0" fontId="24" fillId="0" borderId="0" xfId="0" applyFont="1" applyAlignment="1">
      <alignment horizontal="center"/>
    </xf>
    <xf numFmtId="0" fontId="25" fillId="0" borderId="2" xfId="0" applyFont="1" applyBorder="1" applyAlignment="1">
      <alignment horizontal="center"/>
    </xf>
    <xf numFmtId="0" fontId="25" fillId="0" borderId="0" xfId="0" applyFont="1" applyAlignment="1">
      <alignment horizontal="center"/>
    </xf>
    <xf numFmtId="0" fontId="31" fillId="0" borderId="0" xfId="0" applyFont="1" applyAlignment="1">
      <alignment horizontal="center" vertical="center"/>
    </xf>
    <xf numFmtId="3" fontId="18" fillId="3" borderId="2" xfId="0" applyNumberFormat="1" applyFont="1" applyFill="1" applyBorder="1" applyAlignment="1" applyProtection="1">
      <alignment horizontal="center" vertical="center"/>
    </xf>
    <xf numFmtId="3" fontId="18" fillId="3" borderId="7" xfId="0" applyNumberFormat="1" applyFont="1" applyFill="1" applyBorder="1" applyAlignment="1" applyProtection="1">
      <alignment horizontal="center" vertical="center"/>
    </xf>
    <xf numFmtId="0" fontId="18" fillId="3" borderId="5" xfId="0" applyNumberFormat="1" applyFont="1" applyFill="1" applyBorder="1" applyAlignment="1" applyProtection="1">
      <alignment horizontal="left" vertical="center"/>
    </xf>
    <xf numFmtId="3" fontId="18" fillId="3" borderId="8" xfId="0" applyNumberFormat="1" applyFont="1" applyFill="1" applyBorder="1" applyAlignment="1" applyProtection="1">
      <alignment horizontal="center" vertical="center"/>
    </xf>
    <xf numFmtId="0" fontId="18" fillId="0" borderId="0" xfId="0" applyFont="1" applyAlignment="1">
      <alignment vertical="center"/>
    </xf>
    <xf numFmtId="0" fontId="18" fillId="0" borderId="0" xfId="0" applyFont="1"/>
    <xf numFmtId="0" fontId="9" fillId="0" borderId="0" xfId="0" applyNumberFormat="1" applyFont="1" applyFill="1" applyBorder="1" applyAlignment="1" applyProtection="1">
      <alignment horizontal="center" vertical="center"/>
    </xf>
    <xf numFmtId="0" fontId="0" fillId="0" borderId="1" xfId="0" applyFill="1" applyBorder="1" applyAlignment="1">
      <alignment horizontal="right" vertical="center"/>
    </xf>
    <xf numFmtId="0" fontId="15" fillId="0" borderId="2" xfId="0" applyNumberFormat="1" applyFont="1" applyFill="1" applyBorder="1" applyAlignment="1" applyProtection="1">
      <alignment horizontal="left" vertical="center"/>
    </xf>
    <xf numFmtId="3" fontId="1" fillId="3" borderId="2" xfId="0" applyNumberFormat="1" applyFont="1" applyFill="1" applyBorder="1" applyAlignment="1" applyProtection="1">
      <alignment horizontal="center" vertical="center"/>
    </xf>
    <xf numFmtId="1" fontId="1" fillId="3" borderId="2" xfId="0" applyNumberFormat="1" applyFont="1" applyFill="1" applyBorder="1" applyAlignment="1">
      <alignment horizontal="center" vertical="center"/>
    </xf>
    <xf numFmtId="0" fontId="1" fillId="3" borderId="2" xfId="0" applyFont="1" applyFill="1" applyBorder="1" applyAlignment="1">
      <alignment horizontal="center"/>
    </xf>
    <xf numFmtId="178" fontId="1" fillId="3" borderId="2" xfId="0" applyNumberFormat="1" applyFont="1" applyFill="1" applyBorder="1" applyAlignment="1">
      <alignment horizontal="center"/>
    </xf>
    <xf numFmtId="0" fontId="1" fillId="3" borderId="2" xfId="0" applyFont="1" applyFill="1" applyBorder="1" applyAlignment="1">
      <alignment horizontal="center" vertical="center"/>
    </xf>
    <xf numFmtId="0" fontId="18" fillId="0" borderId="2" xfId="0" applyNumberFormat="1" applyFont="1" applyFill="1" applyBorder="1" applyAlignment="1" applyProtection="1">
      <alignment horizontal="left" vertical="center"/>
    </xf>
    <xf numFmtId="0" fontId="10" fillId="3" borderId="2" xfId="0" applyFont="1" applyFill="1" applyBorder="1" applyAlignment="1">
      <alignment horizontal="center" vertical="center"/>
    </xf>
    <xf numFmtId="1" fontId="1" fillId="3" borderId="2" xfId="0" applyNumberFormat="1" applyFont="1" applyFill="1" applyBorder="1" applyAlignment="1" applyProtection="1">
      <alignment horizontal="center" vertical="center"/>
      <protection locked="0"/>
    </xf>
    <xf numFmtId="0" fontId="1" fillId="3" borderId="2" xfId="0" applyNumberFormat="1" applyFont="1" applyFill="1" applyBorder="1" applyAlignment="1" applyProtection="1">
      <alignment horizontal="center" vertical="center"/>
      <protection locked="0"/>
    </xf>
    <xf numFmtId="0" fontId="1" fillId="3" borderId="0" xfId="0" applyFont="1" applyFill="1" applyAlignment="1">
      <alignment horizontal="center"/>
    </xf>
    <xf numFmtId="0" fontId="32" fillId="3" borderId="2" xfId="0" applyFont="1" applyFill="1" applyBorder="1" applyAlignment="1">
      <alignment horizontal="center" vertical="center"/>
    </xf>
    <xf numFmtId="0" fontId="15" fillId="0" borderId="2" xfId="0" applyNumberFormat="1" applyFont="1" applyFill="1" applyBorder="1" applyAlignment="1" applyProtection="1">
      <alignment vertical="center"/>
    </xf>
    <xf numFmtId="0" fontId="18" fillId="0" borderId="2" xfId="0" applyNumberFormat="1" applyFont="1" applyFill="1" applyBorder="1" applyAlignment="1" applyProtection="1">
      <alignment vertical="center"/>
    </xf>
    <xf numFmtId="0" fontId="15" fillId="4" borderId="2" xfId="0" applyNumberFormat="1" applyFont="1" applyFill="1" applyBorder="1" applyAlignment="1" applyProtection="1">
      <alignment horizontal="left" vertical="center"/>
    </xf>
    <xf numFmtId="0" fontId="18" fillId="4" borderId="2" xfId="0" applyNumberFormat="1" applyFont="1" applyFill="1" applyBorder="1" applyAlignment="1" applyProtection="1">
      <alignment horizontal="left" vertical="center"/>
    </xf>
    <xf numFmtId="0" fontId="18" fillId="0" borderId="2" xfId="0" applyFont="1" applyFill="1" applyBorder="1" applyAlignment="1">
      <alignment horizontal="left" vertical="center"/>
    </xf>
    <xf numFmtId="3" fontId="1" fillId="3" borderId="2" xfId="0" applyNumberFormat="1" applyFont="1" applyFill="1" applyBorder="1" applyAlignment="1">
      <alignment horizontal="center"/>
    </xf>
    <xf numFmtId="0" fontId="0" fillId="0" borderId="0" xfId="0" applyFill="1" applyAlignment="1">
      <alignment horizontal="left"/>
    </xf>
    <xf numFmtId="0" fontId="0" fillId="3" borderId="0" xfId="0" applyFill="1"/>
    <xf numFmtId="0" fontId="9" fillId="0" borderId="0" xfId="0" applyFont="1" applyAlignment="1">
      <alignment horizontal="center"/>
    </xf>
    <xf numFmtId="0" fontId="33" fillId="0" borderId="2" xfId="0" applyFont="1" applyBorder="1" applyAlignment="1">
      <alignment horizontal="center"/>
    </xf>
    <xf numFmtId="0" fontId="34" fillId="0" borderId="2" xfId="0" applyFont="1" applyBorder="1" applyAlignment="1">
      <alignment horizontal="center" vertical="center" wrapText="1"/>
    </xf>
    <xf numFmtId="0" fontId="34" fillId="3" borderId="2" xfId="0" applyFont="1" applyFill="1" applyBorder="1" applyAlignment="1">
      <alignment horizontal="center" vertical="center" wrapText="1"/>
    </xf>
    <xf numFmtId="0" fontId="0" fillId="3" borderId="2" xfId="0" applyFill="1" applyBorder="1" applyAlignment="1">
      <alignment horizontal="center"/>
    </xf>
    <xf numFmtId="0" fontId="16" fillId="0" borderId="2" xfId="0" applyFont="1" applyBorder="1"/>
    <xf numFmtId="0" fontId="10" fillId="0" borderId="2" xfId="0" applyFont="1" applyBorder="1" applyAlignment="1">
      <alignment horizontal="center"/>
    </xf>
    <xf numFmtId="0" fontId="35" fillId="0" borderId="0" xfId="0" applyFont="1" applyAlignment="1">
      <alignment horizontal="center"/>
    </xf>
    <xf numFmtId="0" fontId="10" fillId="0" borderId="2" xfId="0" applyFont="1" applyBorder="1"/>
    <xf numFmtId="0" fontId="15" fillId="0" borderId="0" xfId="0" applyFont="1" applyFill="1"/>
    <xf numFmtId="0" fontId="18" fillId="0" borderId="0" xfId="0" applyFont="1" applyFill="1"/>
    <xf numFmtId="0" fontId="0" fillId="0" borderId="0" xfId="0" applyFill="1" applyAlignment="1">
      <alignment vertical="top"/>
    </xf>
    <xf numFmtId="0" fontId="36" fillId="0" borderId="0" xfId="0" applyFont="1" applyFill="1" applyAlignment="1">
      <alignment horizontal="center"/>
    </xf>
    <xf numFmtId="0" fontId="18" fillId="0" borderId="0" xfId="0" applyFont="1" applyFill="1" applyAlignment="1">
      <alignment horizontal="center" wrapText="1"/>
    </xf>
    <xf numFmtId="0" fontId="18" fillId="0" borderId="0" xfId="0" applyFont="1" applyFill="1" applyAlignment="1">
      <alignment vertical="top" wrapText="1"/>
    </xf>
    <xf numFmtId="0" fontId="18" fillId="0" borderId="0" xfId="0" applyFont="1" applyFill="1" applyAlignment="1">
      <alignment vertical="top"/>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omma [0] 2" xfId="51"/>
    <cellStyle name="Comma 2" xfId="52"/>
    <cellStyle name="Currency" xfId="53"/>
    <cellStyle name="Currency [0]" xfId="54"/>
    <cellStyle name="Currency [0] 2" xfId="55"/>
    <cellStyle name="Currency 2" xfId="56"/>
    <cellStyle name="Normal" xfId="57"/>
    <cellStyle name="Normal 2" xfId="58"/>
    <cellStyle name="Percent" xfId="59"/>
    <cellStyle name="Percent 2" xfId="60"/>
    <cellStyle name="常规 2" xfId="61"/>
    <cellStyle name="常规 2 2" xfId="62"/>
    <cellStyle name="常规 3" xfId="63"/>
    <cellStyle name="常规 3 2" xfId="64"/>
    <cellStyle name="常规 4" xfId="65"/>
    <cellStyle name="常规 5" xfId="66"/>
    <cellStyle name="常规 6" xfId="67"/>
    <cellStyle name="常规 7" xfId="68"/>
    <cellStyle name="常规 8" xfId="6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2:E25"/>
  <sheetViews>
    <sheetView showGridLines="0" showZeros="0" tabSelected="1" workbookViewId="0">
      <selection activeCell="D6" sqref="D6"/>
    </sheetView>
  </sheetViews>
  <sheetFormatPr defaultColWidth="9.125" defaultRowHeight="14.25" outlineLevelCol="4"/>
  <cols>
    <col min="1" max="1" width="109.375" style="23" customWidth="1"/>
    <col min="2" max="2" width="15.375" style="23" customWidth="1"/>
    <col min="3" max="5" width="16.125" style="76" customWidth="1"/>
    <col min="6" max="6" width="23" style="23" customWidth="1"/>
    <col min="7" max="255" width="9.125" style="23" customWidth="1"/>
    <col min="256" max="16384" width="9.125" style="23"/>
  </cols>
  <sheetData>
    <row r="2" ht="18" customHeight="1" spans="1:5">
      <c r="A2" s="172" t="s">
        <v>0</v>
      </c>
      <c r="C2" s="170"/>
      <c r="D2" s="170"/>
      <c r="E2" s="170"/>
    </row>
    <row r="3" ht="24" spans="1:1">
      <c r="A3" s="173" t="s">
        <v>1</v>
      </c>
    </row>
    <row r="4" ht="287.25" customHeight="1" spans="1:5">
      <c r="A4" s="174" t="s">
        <v>2</v>
      </c>
      <c r="C4" s="170"/>
      <c r="D4" s="170"/>
      <c r="E4" s="170"/>
    </row>
    <row r="5" ht="358.5" customHeight="1" spans="1:5">
      <c r="A5" s="174" t="s">
        <v>3</v>
      </c>
      <c r="C5" s="170"/>
      <c r="D5" s="170"/>
      <c r="E5" s="170"/>
    </row>
    <row r="6" s="171" customFormat="1" ht="282" customHeight="1" spans="1:5">
      <c r="A6" s="174" t="s">
        <v>4</v>
      </c>
      <c r="C6" s="175"/>
      <c r="D6" s="175"/>
      <c r="E6" s="175"/>
    </row>
    <row r="7" ht="18" customHeight="1" spans="1:5">
      <c r="A7" s="169"/>
      <c r="C7" s="170"/>
      <c r="D7" s="170"/>
      <c r="E7" s="170"/>
    </row>
    <row r="8" spans="1:5">
      <c r="A8" s="169"/>
      <c r="C8" s="170"/>
      <c r="D8" s="170"/>
      <c r="E8" s="170"/>
    </row>
    <row r="9" spans="1:5">
      <c r="A9" s="169"/>
      <c r="C9" s="170"/>
      <c r="D9" s="170"/>
      <c r="E9" s="170"/>
    </row>
    <row r="10" spans="1:5">
      <c r="A10" s="169"/>
      <c r="C10" s="170"/>
      <c r="D10" s="170"/>
      <c r="E10" s="170"/>
    </row>
    <row r="11" spans="1:5">
      <c r="A11" s="169"/>
      <c r="C11" s="170"/>
      <c r="D11" s="170"/>
      <c r="E11" s="170"/>
    </row>
    <row r="12" spans="1:5">
      <c r="A12" s="169"/>
      <c r="C12" s="170"/>
      <c r="D12" s="170"/>
      <c r="E12" s="170"/>
    </row>
    <row r="13" spans="1:5">
      <c r="A13" s="169"/>
      <c r="C13" s="170"/>
      <c r="D13" s="170"/>
      <c r="E13" s="170"/>
    </row>
    <row r="14" spans="1:5">
      <c r="A14" s="169"/>
      <c r="C14" s="170"/>
      <c r="D14" s="170"/>
      <c r="E14" s="170"/>
    </row>
    <row r="15" spans="1:5">
      <c r="A15" s="169"/>
      <c r="C15" s="170"/>
      <c r="D15" s="170"/>
      <c r="E15" s="170"/>
    </row>
    <row r="16" spans="1:1">
      <c r="A16" s="169"/>
    </row>
    <row r="17" spans="1:1">
      <c r="A17" s="169"/>
    </row>
    <row r="18" spans="1:1">
      <c r="A18" s="169"/>
    </row>
    <row r="19" spans="1:1">
      <c r="A19" s="169"/>
    </row>
    <row r="20" spans="1:1">
      <c r="A20" s="169"/>
    </row>
    <row r="21" spans="1:1">
      <c r="A21" s="169"/>
    </row>
    <row r="22" spans="1:1">
      <c r="A22" s="169"/>
    </row>
    <row r="23" spans="1:1">
      <c r="A23" s="169"/>
    </row>
    <row r="24" spans="1:1">
      <c r="A24" s="169"/>
    </row>
    <row r="25" spans="1:1">
      <c r="A25" s="169"/>
    </row>
  </sheetData>
  <printOptions gridLines="1"/>
  <pageMargins left="0.75" right="0.75" top="1" bottom="1" header="0.5" footer="0.5"/>
  <pageSetup paperSize="9" orientation="portrait"/>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D18"/>
  <sheetViews>
    <sheetView workbookViewId="0">
      <selection activeCell="D14" sqref="D14"/>
    </sheetView>
  </sheetViews>
  <sheetFormatPr defaultColWidth="9" defaultRowHeight="14.25" outlineLevelCol="3"/>
  <cols>
    <col min="4" max="4" width="32.25" customWidth="1"/>
  </cols>
  <sheetData>
    <row r="1" s="106" customFormat="1" ht="25.5" customHeight="1" spans="1:1">
      <c r="A1" s="13" t="s">
        <v>1450</v>
      </c>
    </row>
    <row r="2" ht="30.75" customHeight="1" spans="1:4">
      <c r="A2" s="4" t="s">
        <v>1451</v>
      </c>
      <c r="B2" s="4"/>
      <c r="C2" s="4"/>
      <c r="D2" s="4"/>
    </row>
    <row r="3" s="22" customFormat="1" ht="310.5" customHeight="1" spans="1:4">
      <c r="A3" s="114" t="s">
        <v>1452</v>
      </c>
      <c r="B3" s="114"/>
      <c r="C3" s="114"/>
      <c r="D3" s="114"/>
    </row>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sheetData>
  <mergeCells count="2">
    <mergeCell ref="A2:D2"/>
    <mergeCell ref="A3:D3"/>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30"/>
  <sheetViews>
    <sheetView workbookViewId="0">
      <selection activeCell="A15" sqref="A15"/>
    </sheetView>
  </sheetViews>
  <sheetFormatPr defaultColWidth="9" defaultRowHeight="14.25" outlineLevelCol="5"/>
  <cols>
    <col min="1" max="1" width="33.375" customWidth="1"/>
    <col min="2" max="2" width="13.875" customWidth="1"/>
    <col min="3" max="3" width="14.875" customWidth="1"/>
    <col min="4" max="4" width="18" customWidth="1"/>
    <col min="5" max="5" width="12.625" customWidth="1"/>
    <col min="6" max="6" width="23.75" customWidth="1"/>
  </cols>
  <sheetData>
    <row r="1" spans="1:1">
      <c r="A1" s="13" t="s">
        <v>1453</v>
      </c>
    </row>
    <row r="2" s="106" customFormat="1" ht="34.5" customHeight="1" spans="1:6">
      <c r="A2" s="14" t="s">
        <v>1454</v>
      </c>
      <c r="B2" s="14"/>
      <c r="C2" s="14"/>
      <c r="D2" s="14"/>
      <c r="E2" s="14"/>
      <c r="F2" s="14"/>
    </row>
    <row r="3" spans="1:6">
      <c r="A3" s="107" t="s">
        <v>8</v>
      </c>
      <c r="B3" s="107"/>
      <c r="C3" s="107"/>
      <c r="D3" s="107"/>
      <c r="E3" s="107"/>
      <c r="F3" s="107"/>
    </row>
    <row r="4" s="22" customFormat="1" ht="18" customHeight="1" spans="1:6">
      <c r="A4" s="24" t="s">
        <v>9</v>
      </c>
      <c r="B4" s="79" t="s">
        <v>79</v>
      </c>
      <c r="C4" s="95" t="s">
        <v>1455</v>
      </c>
      <c r="D4" s="95" t="s">
        <v>1456</v>
      </c>
      <c r="E4" s="95" t="s">
        <v>82</v>
      </c>
      <c r="F4" s="95" t="s">
        <v>1457</v>
      </c>
    </row>
    <row r="5" s="5" customFormat="1" spans="1:6">
      <c r="A5" s="108" t="s">
        <v>1458</v>
      </c>
      <c r="B5" s="109"/>
      <c r="C5" s="109"/>
      <c r="D5" s="109"/>
      <c r="E5" s="51"/>
      <c r="F5" s="110"/>
    </row>
    <row r="6" s="5" customFormat="1" spans="1:6">
      <c r="A6" s="108" t="s">
        <v>1459</v>
      </c>
      <c r="B6" s="109">
        <v>4690</v>
      </c>
      <c r="C6" s="109">
        <v>47250</v>
      </c>
      <c r="D6" s="109"/>
      <c r="E6" s="51">
        <v>41281</v>
      </c>
      <c r="F6" s="110">
        <f>B6/C6</f>
        <v>0.0992592592592593</v>
      </c>
    </row>
    <row r="7" s="5" customFormat="1" spans="1:6">
      <c r="A7" s="108" t="s">
        <v>1460</v>
      </c>
      <c r="B7" s="109">
        <v>962</v>
      </c>
      <c r="C7" s="109">
        <v>2250</v>
      </c>
      <c r="D7" s="109"/>
      <c r="E7" s="51">
        <v>2418</v>
      </c>
      <c r="F7" s="110">
        <f>B7/C7</f>
        <v>0.427555555555556</v>
      </c>
    </row>
    <row r="8" s="5" customFormat="1" spans="1:6">
      <c r="A8" s="108" t="s">
        <v>1461</v>
      </c>
      <c r="B8" s="109">
        <v>36</v>
      </c>
      <c r="C8" s="109">
        <v>500</v>
      </c>
      <c r="D8" s="109"/>
      <c r="E8" s="51">
        <v>62</v>
      </c>
      <c r="F8" s="110">
        <f>B8/C8</f>
        <v>0.072</v>
      </c>
    </row>
    <row r="9" s="5" customFormat="1" spans="1:6">
      <c r="A9" s="108" t="s">
        <v>1462</v>
      </c>
      <c r="B9" s="109"/>
      <c r="C9" s="109"/>
      <c r="D9" s="109"/>
      <c r="E9" s="51"/>
      <c r="F9" s="110"/>
    </row>
    <row r="10" s="5" customFormat="1" spans="1:6">
      <c r="A10" s="108" t="s">
        <v>1463</v>
      </c>
      <c r="B10" s="109"/>
      <c r="C10" s="109">
        <v>200</v>
      </c>
      <c r="D10" s="109"/>
      <c r="E10" s="51">
        <v>280</v>
      </c>
      <c r="F10" s="110">
        <f>B10/C10</f>
        <v>0</v>
      </c>
    </row>
    <row r="11" s="5" customFormat="1" spans="1:6">
      <c r="A11" s="108" t="s">
        <v>1464</v>
      </c>
      <c r="B11" s="109">
        <v>400</v>
      </c>
      <c r="C11" s="109">
        <v>480</v>
      </c>
      <c r="D11" s="109"/>
      <c r="E11" s="51">
        <v>640</v>
      </c>
      <c r="F11" s="110">
        <f>B11/C11</f>
        <v>0.833333333333333</v>
      </c>
    </row>
    <row r="12" s="5" customFormat="1" spans="1:6">
      <c r="A12" s="108" t="s">
        <v>1465</v>
      </c>
      <c r="B12" s="109"/>
      <c r="C12" s="109"/>
      <c r="D12" s="109"/>
      <c r="E12" s="51"/>
      <c r="F12" s="110"/>
    </row>
    <row r="13" s="5" customFormat="1" spans="1:6">
      <c r="A13" s="108" t="s">
        <v>1466</v>
      </c>
      <c r="B13" s="109"/>
      <c r="C13" s="109"/>
      <c r="D13" s="109"/>
      <c r="E13" s="51"/>
      <c r="F13" s="110"/>
    </row>
    <row r="14" s="5" customFormat="1" spans="1:6">
      <c r="A14" s="108" t="s">
        <v>1467</v>
      </c>
      <c r="B14" s="109">
        <v>16</v>
      </c>
      <c r="C14" s="109"/>
      <c r="D14" s="109"/>
      <c r="E14" s="51"/>
      <c r="F14" s="110"/>
    </row>
    <row r="15" s="5" customFormat="1" spans="1:6">
      <c r="A15" s="108" t="s">
        <v>1468</v>
      </c>
      <c r="B15" s="109">
        <v>212</v>
      </c>
      <c r="C15" s="109">
        <v>100</v>
      </c>
      <c r="D15" s="109"/>
      <c r="E15" s="51">
        <v>26</v>
      </c>
      <c r="F15" s="110">
        <f>B15/C15</f>
        <v>2.12</v>
      </c>
    </row>
    <row r="16" s="5" customFormat="1" spans="1:6">
      <c r="A16" s="108" t="s">
        <v>1469</v>
      </c>
      <c r="B16" s="109">
        <v>103</v>
      </c>
      <c r="C16" s="109">
        <v>90</v>
      </c>
      <c r="D16" s="109"/>
      <c r="E16" s="51">
        <v>150</v>
      </c>
      <c r="F16" s="110">
        <f>B16/C16</f>
        <v>1.14444444444444</v>
      </c>
    </row>
    <row r="17" s="5" customFormat="1" spans="1:6">
      <c r="A17" s="108" t="s">
        <v>1470</v>
      </c>
      <c r="B17" s="109"/>
      <c r="C17" s="109"/>
      <c r="D17" s="109"/>
      <c r="E17" s="51"/>
      <c r="F17" s="110"/>
    </row>
    <row r="18" s="5" customFormat="1" spans="1:6">
      <c r="A18" s="108" t="s">
        <v>1471</v>
      </c>
      <c r="B18" s="109"/>
      <c r="C18" s="109"/>
      <c r="D18" s="109"/>
      <c r="E18" s="51"/>
      <c r="F18" s="110"/>
    </row>
    <row r="19" s="5" customFormat="1" spans="1:6">
      <c r="A19" s="108" t="s">
        <v>1472</v>
      </c>
      <c r="B19" s="109"/>
      <c r="C19" s="109"/>
      <c r="D19" s="109"/>
      <c r="E19" s="51"/>
      <c r="F19" s="110"/>
    </row>
    <row r="20" ht="18" customHeight="1" spans="1:6">
      <c r="A20" s="111"/>
      <c r="B20" s="111"/>
      <c r="C20" s="111"/>
      <c r="D20" s="111"/>
      <c r="E20" s="112"/>
      <c r="F20" s="110"/>
    </row>
    <row r="21" ht="18" customHeight="1" spans="1:6">
      <c r="A21" s="111"/>
      <c r="B21" s="111"/>
      <c r="C21" s="111"/>
      <c r="D21" s="111"/>
      <c r="E21" s="112"/>
      <c r="F21" s="110"/>
    </row>
    <row r="22" ht="18" customHeight="1" spans="1:6">
      <c r="A22" s="111"/>
      <c r="B22" s="111"/>
      <c r="C22" s="111"/>
      <c r="D22" s="111"/>
      <c r="E22" s="112"/>
      <c r="F22" s="110"/>
    </row>
    <row r="23" ht="18" customHeight="1" spans="1:6">
      <c r="A23" s="24" t="s">
        <v>1473</v>
      </c>
      <c r="B23" s="111">
        <f>SUM(B5:B22)</f>
        <v>6419</v>
      </c>
      <c r="C23" s="111">
        <f t="shared" ref="C23:E23" si="0">SUM(C5:C22)</f>
        <v>50870</v>
      </c>
      <c r="D23" s="111"/>
      <c r="E23" s="111">
        <f t="shared" si="0"/>
        <v>44857</v>
      </c>
      <c r="F23" s="110">
        <f t="shared" ref="F23:F30" si="1">B23/C23</f>
        <v>0.126184391586397</v>
      </c>
    </row>
    <row r="24" ht="18" customHeight="1" spans="1:6">
      <c r="A24" s="111"/>
      <c r="B24" s="111"/>
      <c r="C24" s="111"/>
      <c r="D24" s="111"/>
      <c r="E24" s="112"/>
      <c r="F24" s="110"/>
    </row>
    <row r="25" ht="18" customHeight="1" spans="1:6">
      <c r="A25" s="113" t="s">
        <v>1474</v>
      </c>
      <c r="B25" s="111">
        <v>8803</v>
      </c>
      <c r="C25" s="111">
        <v>6066</v>
      </c>
      <c r="D25" s="111"/>
      <c r="E25" s="111">
        <v>9199</v>
      </c>
      <c r="F25" s="110">
        <f t="shared" si="1"/>
        <v>1.45120342894824</v>
      </c>
    </row>
    <row r="26" ht="18" customHeight="1" spans="1:6">
      <c r="A26" s="113" t="s">
        <v>1475</v>
      </c>
      <c r="B26" s="111">
        <v>3332</v>
      </c>
      <c r="C26" s="111">
        <v>1473</v>
      </c>
      <c r="D26" s="111"/>
      <c r="E26" s="111">
        <v>2237</v>
      </c>
      <c r="F26" s="110">
        <f t="shared" si="1"/>
        <v>2.26205023761032</v>
      </c>
    </row>
    <row r="27" ht="18" customHeight="1" spans="1:6">
      <c r="A27" s="113" t="s">
        <v>35</v>
      </c>
      <c r="B27" s="111"/>
      <c r="C27" s="111"/>
      <c r="D27" s="111"/>
      <c r="E27" s="111"/>
      <c r="F27" s="110"/>
    </row>
    <row r="28" ht="18" customHeight="1" spans="1:6">
      <c r="A28" s="113" t="s">
        <v>1476</v>
      </c>
      <c r="B28" s="111">
        <v>30163</v>
      </c>
      <c r="C28" s="111"/>
      <c r="D28" s="111"/>
      <c r="E28" s="111">
        <v>19095</v>
      </c>
      <c r="F28" s="110"/>
    </row>
    <row r="29" ht="18" customHeight="1" spans="1:6">
      <c r="A29" s="111"/>
      <c r="B29" s="111"/>
      <c r="C29" s="111"/>
      <c r="D29" s="111"/>
      <c r="E29" s="112"/>
      <c r="F29" s="110"/>
    </row>
    <row r="30" ht="18" customHeight="1" spans="1:6">
      <c r="A30" s="24" t="s">
        <v>1477</v>
      </c>
      <c r="B30" s="111">
        <f>SUM(B23:B29)</f>
        <v>48717</v>
      </c>
      <c r="C30" s="111">
        <f>SUM(C23:C29)</f>
        <v>58409</v>
      </c>
      <c r="D30" s="111"/>
      <c r="E30" s="111">
        <f>SUM(E23:E29)</f>
        <v>75388</v>
      </c>
      <c r="F30" s="110">
        <f t="shared" si="1"/>
        <v>0.834066667808043</v>
      </c>
    </row>
  </sheetData>
  <mergeCells count="2">
    <mergeCell ref="A2:F2"/>
    <mergeCell ref="A3:F3"/>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23"/>
  <sheetViews>
    <sheetView showGridLines="0" showZeros="0" workbookViewId="0">
      <selection activeCell="C26" sqref="C26"/>
    </sheetView>
  </sheetViews>
  <sheetFormatPr defaultColWidth="9.125" defaultRowHeight="14.25" outlineLevelCol="5"/>
  <cols>
    <col min="1" max="1" width="34.5" style="23" customWidth="1"/>
    <col min="2" max="2" width="13.125" style="23" customWidth="1"/>
    <col min="3" max="3" width="14.625" style="23" customWidth="1"/>
    <col min="4" max="4" width="13.625" style="23" customWidth="1"/>
    <col min="5" max="5" width="12.25" style="23" customWidth="1"/>
    <col min="6" max="6" width="17.375" style="23" customWidth="1"/>
    <col min="7" max="243" width="9.125" style="23" customWidth="1"/>
    <col min="244" max="16384" width="9.125" style="23"/>
  </cols>
  <sheetData>
    <row r="1" spans="1:1">
      <c r="A1" s="76" t="s">
        <v>1478</v>
      </c>
    </row>
    <row r="2" ht="33.95" customHeight="1" spans="1:6">
      <c r="A2" s="77" t="s">
        <v>1479</v>
      </c>
      <c r="B2" s="77"/>
      <c r="C2" s="77"/>
      <c r="D2" s="77"/>
      <c r="E2" s="77"/>
      <c r="F2" s="77"/>
    </row>
    <row r="3" ht="17.1" customHeight="1" spans="1:6">
      <c r="A3" s="78" t="s">
        <v>8</v>
      </c>
      <c r="B3" s="78"/>
      <c r="C3" s="78"/>
      <c r="D3" s="78"/>
      <c r="E3" s="78"/>
      <c r="F3" s="78"/>
    </row>
    <row r="4" ht="18" customHeight="1" spans="1:6">
      <c r="A4" s="79" t="s">
        <v>9</v>
      </c>
      <c r="B4" s="79" t="s">
        <v>79</v>
      </c>
      <c r="C4" s="95" t="s">
        <v>1455</v>
      </c>
      <c r="D4" s="95" t="s">
        <v>1480</v>
      </c>
      <c r="E4" s="95" t="s">
        <v>82</v>
      </c>
      <c r="F4" s="95" t="s">
        <v>1457</v>
      </c>
    </row>
    <row r="5" ht="18" customHeight="1" spans="1:6">
      <c r="A5" s="96" t="s">
        <v>1481</v>
      </c>
      <c r="B5" s="79"/>
      <c r="C5" s="97"/>
      <c r="D5" s="95"/>
      <c r="E5" s="95"/>
      <c r="F5" s="95"/>
    </row>
    <row r="6" ht="18" customHeight="1" spans="1:6">
      <c r="A6" s="96" t="s">
        <v>1482</v>
      </c>
      <c r="B6" s="98">
        <v>2431</v>
      </c>
      <c r="C6" s="99">
        <v>2014</v>
      </c>
      <c r="D6" s="98">
        <v>0</v>
      </c>
      <c r="E6" s="98">
        <v>1179</v>
      </c>
      <c r="F6" s="100">
        <f>(E6-B6)/B6</f>
        <v>-0.515014397367339</v>
      </c>
    </row>
    <row r="7" ht="18" customHeight="1" spans="1:6">
      <c r="A7" s="96" t="s">
        <v>1483</v>
      </c>
      <c r="B7" s="98"/>
      <c r="C7" s="99"/>
      <c r="D7" s="98"/>
      <c r="E7" s="98"/>
      <c r="F7" s="100"/>
    </row>
    <row r="8" ht="18" customHeight="1" spans="1:6">
      <c r="A8" s="96" t="s">
        <v>1484</v>
      </c>
      <c r="B8" s="101">
        <v>16803</v>
      </c>
      <c r="C8" s="102">
        <v>50895</v>
      </c>
      <c r="D8" s="101">
        <v>0</v>
      </c>
      <c r="E8" s="101">
        <v>59261</v>
      </c>
      <c r="F8" s="100">
        <f t="shared" ref="F8:F23" si="0">(E8-B8)/B8</f>
        <v>2.52681068856752</v>
      </c>
    </row>
    <row r="9" ht="18" customHeight="1" spans="1:6">
      <c r="A9" s="96" t="s">
        <v>1485</v>
      </c>
      <c r="B9" s="101">
        <v>559</v>
      </c>
      <c r="C9" s="101">
        <v>62</v>
      </c>
      <c r="D9" s="101">
        <v>0</v>
      </c>
      <c r="E9" s="101">
        <v>62</v>
      </c>
      <c r="F9" s="100">
        <f t="shared" si="0"/>
        <v>-0.889087656529517</v>
      </c>
    </row>
    <row r="10" ht="18" customHeight="1" spans="1:6">
      <c r="A10" s="96" t="s">
        <v>1486</v>
      </c>
      <c r="B10" s="101"/>
      <c r="C10" s="101"/>
      <c r="D10" s="101"/>
      <c r="E10" s="101"/>
      <c r="F10" s="100"/>
    </row>
    <row r="11" ht="18" customHeight="1" spans="1:6">
      <c r="A11" s="96" t="s">
        <v>1487</v>
      </c>
      <c r="B11" s="101">
        <v>87</v>
      </c>
      <c r="C11" s="101">
        <v>597</v>
      </c>
      <c r="D11" s="101">
        <v>0</v>
      </c>
      <c r="E11" s="101">
        <v>78</v>
      </c>
      <c r="F11" s="100">
        <f t="shared" si="0"/>
        <v>-0.103448275862069</v>
      </c>
    </row>
    <row r="12" ht="18" customHeight="1" spans="1:6">
      <c r="A12" s="96" t="s">
        <v>1488</v>
      </c>
      <c r="B12" s="101">
        <v>106</v>
      </c>
      <c r="C12" s="101">
        <v>50</v>
      </c>
      <c r="D12" s="101">
        <v>0</v>
      </c>
      <c r="E12" s="101">
        <v>50</v>
      </c>
      <c r="F12" s="100">
        <f t="shared" si="0"/>
        <v>-0.528301886792453</v>
      </c>
    </row>
    <row r="13" ht="18" customHeight="1" spans="1:6">
      <c r="A13" s="96" t="s">
        <v>1489</v>
      </c>
      <c r="B13" s="101">
        <v>824</v>
      </c>
      <c r="C13" s="101">
        <v>4791</v>
      </c>
      <c r="D13" s="101">
        <v>0</v>
      </c>
      <c r="E13" s="101">
        <v>267</v>
      </c>
      <c r="F13" s="100">
        <f t="shared" si="0"/>
        <v>-0.675970873786408</v>
      </c>
    </row>
    <row r="14" ht="18" customHeight="1" spans="1:6">
      <c r="A14" s="96" t="s">
        <v>1490</v>
      </c>
      <c r="B14" s="101"/>
      <c r="C14" s="102"/>
      <c r="D14" s="101"/>
      <c r="E14" s="101"/>
      <c r="F14" s="100"/>
    </row>
    <row r="15" ht="18" customHeight="1" spans="1:6">
      <c r="A15" s="96" t="s">
        <v>1491</v>
      </c>
      <c r="B15" s="101"/>
      <c r="C15" s="102"/>
      <c r="D15" s="101"/>
      <c r="E15" s="101"/>
      <c r="F15" s="100"/>
    </row>
    <row r="16" ht="18" customHeight="1" spans="1:6">
      <c r="A16" s="103" t="s">
        <v>1492</v>
      </c>
      <c r="B16" s="98">
        <v>20810</v>
      </c>
      <c r="C16" s="99">
        <v>58409</v>
      </c>
      <c r="D16" s="98">
        <v>0</v>
      </c>
      <c r="E16" s="98">
        <v>60897</v>
      </c>
      <c r="F16" s="100">
        <f t="shared" si="0"/>
        <v>1.92633349351273</v>
      </c>
    </row>
    <row r="17" ht="18" customHeight="1" spans="1:6">
      <c r="A17" s="104"/>
      <c r="B17" s="104"/>
      <c r="C17" s="104"/>
      <c r="D17" s="104"/>
      <c r="E17" s="104"/>
      <c r="F17" s="100"/>
    </row>
    <row r="18" ht="18" customHeight="1" spans="1:6">
      <c r="A18" s="105" t="s">
        <v>70</v>
      </c>
      <c r="B18" s="101">
        <v>222</v>
      </c>
      <c r="C18" s="104"/>
      <c r="D18" s="104"/>
      <c r="E18" s="101">
        <v>225</v>
      </c>
      <c r="F18" s="100">
        <f t="shared" si="0"/>
        <v>0.0135135135135135</v>
      </c>
    </row>
    <row r="19" ht="18" customHeight="1" spans="1:6">
      <c r="A19" s="105" t="s">
        <v>1238</v>
      </c>
      <c r="B19" s="101">
        <v>18272</v>
      </c>
      <c r="C19" s="104"/>
      <c r="D19" s="104"/>
      <c r="E19" s="101">
        <v>6126</v>
      </c>
      <c r="F19" s="100">
        <f t="shared" si="0"/>
        <v>-0.66473292469352</v>
      </c>
    </row>
    <row r="20" ht="18" customHeight="1" spans="1:6">
      <c r="A20" s="105" t="s">
        <v>1493</v>
      </c>
      <c r="B20" s="101">
        <v>214</v>
      </c>
      <c r="C20" s="104"/>
      <c r="D20" s="104"/>
      <c r="E20" s="101">
        <v>5002</v>
      </c>
      <c r="F20" s="100">
        <f t="shared" si="0"/>
        <v>22.3738317757009</v>
      </c>
    </row>
    <row r="21" ht="18" customHeight="1" spans="1:6">
      <c r="A21" s="105" t="s">
        <v>1494</v>
      </c>
      <c r="B21" s="101">
        <v>9199</v>
      </c>
      <c r="C21" s="104"/>
      <c r="D21" s="104"/>
      <c r="E21" s="101">
        <v>3138</v>
      </c>
      <c r="F21" s="100">
        <f t="shared" si="0"/>
        <v>-0.65887596477878</v>
      </c>
    </row>
    <row r="22" ht="18" customHeight="1" spans="1:6">
      <c r="A22" s="104"/>
      <c r="B22" s="104"/>
      <c r="C22" s="104"/>
      <c r="D22" s="104"/>
      <c r="E22" s="104"/>
      <c r="F22" s="100"/>
    </row>
    <row r="23" ht="18" customHeight="1" spans="1:6">
      <c r="A23" s="95" t="s">
        <v>1495</v>
      </c>
      <c r="B23" s="101">
        <f t="shared" ref="B23:E23" si="1">SUM(B16:B22)</f>
        <v>48717</v>
      </c>
      <c r="C23" s="101">
        <f t="shared" si="1"/>
        <v>58409</v>
      </c>
      <c r="D23" s="101">
        <f t="shared" si="1"/>
        <v>0</v>
      </c>
      <c r="E23" s="101">
        <f t="shared" si="1"/>
        <v>75388</v>
      </c>
      <c r="F23" s="100">
        <f t="shared" si="0"/>
        <v>0.547468029640577</v>
      </c>
    </row>
  </sheetData>
  <mergeCells count="2">
    <mergeCell ref="A2:F2"/>
    <mergeCell ref="A3:F3"/>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168"/>
  <sheetViews>
    <sheetView showGridLines="0" showZeros="0" workbookViewId="0">
      <selection activeCell="B13" sqref="B13"/>
    </sheetView>
  </sheetViews>
  <sheetFormatPr defaultColWidth="9.125" defaultRowHeight="14.25" outlineLevelCol="5"/>
  <cols>
    <col min="1" max="1" width="46.375" style="23" customWidth="1"/>
    <col min="2" max="2" width="12" style="75" customWidth="1"/>
    <col min="3" max="3" width="9.25" style="75" customWidth="1"/>
    <col min="4" max="4" width="10.75" style="75" customWidth="1"/>
    <col min="5" max="5" width="10.875" style="75" customWidth="1"/>
    <col min="6" max="6" width="10.125" style="75" customWidth="1"/>
    <col min="7" max="243" width="9.125" style="23" customWidth="1"/>
    <col min="244" max="16384" width="9.125" style="23"/>
  </cols>
  <sheetData>
    <row r="1" spans="1:1">
      <c r="A1" s="76" t="s">
        <v>1496</v>
      </c>
    </row>
    <row r="2" ht="33.95" customHeight="1" spans="1:6">
      <c r="A2" s="77" t="s">
        <v>1497</v>
      </c>
      <c r="B2" s="77"/>
      <c r="C2" s="77"/>
      <c r="D2" s="77"/>
      <c r="E2" s="77"/>
      <c r="F2" s="77"/>
    </row>
    <row r="3" ht="17.1" customHeight="1" spans="1:6">
      <c r="A3" s="78" t="s">
        <v>8</v>
      </c>
      <c r="B3" s="78"/>
      <c r="C3" s="78"/>
      <c r="D3" s="78"/>
      <c r="E3" s="78"/>
      <c r="F3" s="78"/>
    </row>
    <row r="4" ht="32.25" customHeight="1" spans="1:6">
      <c r="A4" s="79" t="s">
        <v>9</v>
      </c>
      <c r="B4" s="80" t="s">
        <v>79</v>
      </c>
      <c r="C4" s="81" t="s">
        <v>1455</v>
      </c>
      <c r="D4" s="81" t="s">
        <v>1480</v>
      </c>
      <c r="E4" s="81" t="s">
        <v>82</v>
      </c>
      <c r="F4" s="81" t="s">
        <v>1457</v>
      </c>
    </row>
    <row r="5" ht="18" customHeight="1" spans="1:6">
      <c r="A5" s="82" t="s">
        <v>1498</v>
      </c>
      <c r="B5" s="83">
        <f>B6+B10</f>
        <v>2431</v>
      </c>
      <c r="C5" s="84">
        <f t="shared" ref="C5:E5" si="0">C6+C10</f>
        <v>2014</v>
      </c>
      <c r="D5" s="83">
        <f t="shared" si="0"/>
        <v>0</v>
      </c>
      <c r="E5" s="83">
        <f t="shared" si="0"/>
        <v>1179</v>
      </c>
      <c r="F5" s="85">
        <f>(E5-B5)/B5</f>
        <v>-0.515014397367339</v>
      </c>
    </row>
    <row r="6" ht="18" customHeight="1" spans="1:6">
      <c r="A6" s="61" t="s">
        <v>1499</v>
      </c>
      <c r="B6" s="86">
        <f>SUM(B7:B9)</f>
        <v>2410</v>
      </c>
      <c r="C6" s="87">
        <v>1994</v>
      </c>
      <c r="D6" s="88"/>
      <c r="E6" s="86">
        <f t="shared" ref="E6" si="1">SUM(E7:E9)</f>
        <v>1135</v>
      </c>
      <c r="F6" s="85">
        <f t="shared" ref="F6:F65" si="2">(E6-B6)/B6</f>
        <v>-0.529045643153527</v>
      </c>
    </row>
    <row r="7" ht="18" customHeight="1" spans="1:6">
      <c r="A7" s="89" t="s">
        <v>1500</v>
      </c>
      <c r="B7" s="86">
        <v>944</v>
      </c>
      <c r="C7" s="87"/>
      <c r="D7" s="88"/>
      <c r="E7" s="86">
        <v>624</v>
      </c>
      <c r="F7" s="85">
        <f t="shared" si="2"/>
        <v>-0.338983050847458</v>
      </c>
    </row>
    <row r="8" ht="18" customHeight="1" spans="1:6">
      <c r="A8" s="89" t="s">
        <v>1501</v>
      </c>
      <c r="B8" s="86">
        <v>1448</v>
      </c>
      <c r="C8" s="87"/>
      <c r="D8" s="88"/>
      <c r="E8" s="86">
        <v>493</v>
      </c>
      <c r="F8" s="85">
        <f t="shared" si="2"/>
        <v>-0.659530386740331</v>
      </c>
    </row>
    <row r="9" ht="18" customHeight="1" spans="1:6">
      <c r="A9" s="89" t="s">
        <v>1502</v>
      </c>
      <c r="B9" s="83">
        <v>18</v>
      </c>
      <c r="C9" s="87">
        <v>1994</v>
      </c>
      <c r="D9" s="88"/>
      <c r="E9" s="86">
        <v>18</v>
      </c>
      <c r="F9" s="85">
        <f t="shared" si="2"/>
        <v>0</v>
      </c>
    </row>
    <row r="10" ht="18" customHeight="1" spans="1:6">
      <c r="A10" s="61" t="s">
        <v>1503</v>
      </c>
      <c r="B10" s="86">
        <f>SUM(B11,B15,B16)</f>
        <v>21</v>
      </c>
      <c r="C10" s="87">
        <v>20</v>
      </c>
      <c r="D10" s="88"/>
      <c r="E10" s="86">
        <f t="shared" ref="E10" si="3">SUM(E11,E15,E16)</f>
        <v>44</v>
      </c>
      <c r="F10" s="85">
        <f t="shared" si="2"/>
        <v>1.0952380952381</v>
      </c>
    </row>
    <row r="11" ht="18" customHeight="1" spans="1:6">
      <c r="A11" s="61" t="s">
        <v>1504</v>
      </c>
      <c r="B11" s="86">
        <f>SUM(B12:B14)</f>
        <v>21</v>
      </c>
      <c r="C11" s="87">
        <v>20</v>
      </c>
      <c r="D11" s="88"/>
      <c r="E11" s="86">
        <f t="shared" ref="E11" si="4">SUM(E12:E14)</f>
        <v>44</v>
      </c>
      <c r="F11" s="85">
        <f t="shared" si="2"/>
        <v>1.0952380952381</v>
      </c>
    </row>
    <row r="12" ht="18" customHeight="1" spans="1:6">
      <c r="A12" s="89" t="s">
        <v>1505</v>
      </c>
      <c r="B12" s="86">
        <v>0</v>
      </c>
      <c r="C12" s="87"/>
      <c r="D12" s="88"/>
      <c r="E12" s="86">
        <v>0</v>
      </c>
      <c r="F12" s="85"/>
    </row>
    <row r="13" ht="18" customHeight="1" spans="1:6">
      <c r="A13" s="89" t="s">
        <v>1506</v>
      </c>
      <c r="B13" s="86">
        <v>21</v>
      </c>
      <c r="C13" s="87">
        <v>20</v>
      </c>
      <c r="D13" s="88"/>
      <c r="E13" s="86">
        <v>44</v>
      </c>
      <c r="F13" s="85">
        <f t="shared" si="2"/>
        <v>1.0952380952381</v>
      </c>
    </row>
    <row r="14" ht="18" customHeight="1" spans="1:6">
      <c r="A14" s="89" t="s">
        <v>1507</v>
      </c>
      <c r="B14" s="86">
        <v>0</v>
      </c>
      <c r="C14" s="87"/>
      <c r="D14" s="88"/>
      <c r="E14" s="88"/>
      <c r="F14" s="85"/>
    </row>
    <row r="15" ht="18" customHeight="1" spans="1:6">
      <c r="A15" s="61" t="s">
        <v>1508</v>
      </c>
      <c r="B15" s="86">
        <v>0</v>
      </c>
      <c r="C15" s="87"/>
      <c r="D15" s="88"/>
      <c r="E15" s="88"/>
      <c r="F15" s="85"/>
    </row>
    <row r="16" ht="18" customHeight="1" spans="1:6">
      <c r="A16" s="61" t="s">
        <v>1509</v>
      </c>
      <c r="B16" s="83">
        <v>0</v>
      </c>
      <c r="C16" s="87"/>
      <c r="D16" s="88"/>
      <c r="E16" s="88"/>
      <c r="F16" s="85"/>
    </row>
    <row r="17" ht="18" customHeight="1" spans="1:6">
      <c r="A17" s="61" t="s">
        <v>1510</v>
      </c>
      <c r="B17" s="90">
        <f>B18+B34+B43+B50+B54+B63+B72</f>
        <v>16803</v>
      </c>
      <c r="C17" s="91">
        <f t="shared" ref="C17:E17" si="5">C18+C34+C43+C50+C54+C63+C72</f>
        <v>50895</v>
      </c>
      <c r="D17" s="90">
        <f t="shared" si="5"/>
        <v>0</v>
      </c>
      <c r="E17" s="90">
        <f t="shared" si="5"/>
        <v>59261</v>
      </c>
      <c r="F17" s="85">
        <f t="shared" si="2"/>
        <v>2.52681068856752</v>
      </c>
    </row>
    <row r="18" ht="18" customHeight="1" spans="1:6">
      <c r="A18" s="61" t="s">
        <v>1511</v>
      </c>
      <c r="B18" s="86">
        <f>SUM(B19,B32,B33)</f>
        <v>14484</v>
      </c>
      <c r="C18" s="92">
        <f>SUM(C19,C32,C33)</f>
        <v>47362</v>
      </c>
      <c r="D18" s="88"/>
      <c r="E18" s="86">
        <f t="shared" ref="E18" si="6">SUM(E19,E32,E33)</f>
        <v>55967</v>
      </c>
      <c r="F18" s="85">
        <f t="shared" si="2"/>
        <v>2.86405689036178</v>
      </c>
    </row>
    <row r="19" ht="18" customHeight="1" spans="1:6">
      <c r="A19" s="61" t="s">
        <v>1512</v>
      </c>
      <c r="B19" s="86">
        <f>SUM(B20:B31)</f>
        <v>14341</v>
      </c>
      <c r="C19" s="87">
        <v>47362</v>
      </c>
      <c r="D19" s="88"/>
      <c r="E19" s="86">
        <f t="shared" ref="E19" si="7">SUM(E20:E31)</f>
        <v>55066</v>
      </c>
      <c r="F19" s="85">
        <f t="shared" si="2"/>
        <v>2.83976012830347</v>
      </c>
    </row>
    <row r="20" ht="18" customHeight="1" spans="1:6">
      <c r="A20" s="89" t="s">
        <v>1513</v>
      </c>
      <c r="B20" s="86">
        <v>4407</v>
      </c>
      <c r="C20" s="87"/>
      <c r="D20" s="88"/>
      <c r="E20" s="86">
        <v>52392</v>
      </c>
      <c r="F20" s="85">
        <f t="shared" si="2"/>
        <v>10.8883594281824</v>
      </c>
    </row>
    <row r="21" ht="18" customHeight="1" spans="1:6">
      <c r="A21" s="89" t="s">
        <v>1514</v>
      </c>
      <c r="B21" s="86">
        <v>1368</v>
      </c>
      <c r="C21" s="87"/>
      <c r="D21" s="88"/>
      <c r="E21" s="86">
        <v>679</v>
      </c>
      <c r="F21" s="85">
        <f t="shared" si="2"/>
        <v>-0.503654970760234</v>
      </c>
    </row>
    <row r="22" ht="18" customHeight="1" spans="1:6">
      <c r="A22" s="89" t="s">
        <v>1515</v>
      </c>
      <c r="B22" s="86">
        <v>0</v>
      </c>
      <c r="C22" s="87"/>
      <c r="D22" s="88"/>
      <c r="E22" s="86">
        <v>0</v>
      </c>
      <c r="F22" s="85"/>
    </row>
    <row r="23" ht="18" customHeight="1" spans="1:6">
      <c r="A23" s="89" t="s">
        <v>1516</v>
      </c>
      <c r="B23" s="86">
        <v>65</v>
      </c>
      <c r="C23" s="87"/>
      <c r="D23" s="88"/>
      <c r="E23" s="86">
        <v>0</v>
      </c>
      <c r="F23" s="85">
        <f t="shared" si="2"/>
        <v>-1</v>
      </c>
    </row>
    <row r="24" ht="18" customHeight="1" spans="1:6">
      <c r="A24" s="89" t="s">
        <v>1517</v>
      </c>
      <c r="B24" s="86">
        <v>813</v>
      </c>
      <c r="C24" s="87"/>
      <c r="D24" s="88"/>
      <c r="E24" s="86">
        <v>1860</v>
      </c>
      <c r="F24" s="85">
        <f t="shared" si="2"/>
        <v>1.28782287822878</v>
      </c>
    </row>
    <row r="25" ht="18" customHeight="1" spans="1:6">
      <c r="A25" s="89" t="s">
        <v>1518</v>
      </c>
      <c r="B25" s="86">
        <v>322</v>
      </c>
      <c r="C25" s="87"/>
      <c r="D25" s="88"/>
      <c r="E25" s="86">
        <v>135</v>
      </c>
      <c r="F25" s="85">
        <f t="shared" si="2"/>
        <v>-0.580745341614907</v>
      </c>
    </row>
    <row r="26" ht="18" customHeight="1" spans="1:6">
      <c r="A26" s="89" t="s">
        <v>1519</v>
      </c>
      <c r="B26" s="86">
        <v>0</v>
      </c>
      <c r="C26" s="87"/>
      <c r="D26" s="88"/>
      <c r="E26" s="88"/>
      <c r="F26" s="85"/>
    </row>
    <row r="27" ht="18" customHeight="1" spans="1:6">
      <c r="A27" s="89" t="s">
        <v>1520</v>
      </c>
      <c r="B27" s="86">
        <v>0</v>
      </c>
      <c r="C27" s="87"/>
      <c r="D27" s="88"/>
      <c r="E27" s="88"/>
      <c r="F27" s="85"/>
    </row>
    <row r="28" ht="18" customHeight="1" spans="1:6">
      <c r="A28" s="89" t="s">
        <v>1521</v>
      </c>
      <c r="B28" s="86">
        <v>63</v>
      </c>
      <c r="C28" s="87"/>
      <c r="D28" s="88"/>
      <c r="E28" s="88"/>
      <c r="F28" s="85">
        <f t="shared" si="2"/>
        <v>-1</v>
      </c>
    </row>
    <row r="29" ht="18" customHeight="1" spans="1:6">
      <c r="A29" s="89" t="s">
        <v>1522</v>
      </c>
      <c r="B29" s="86">
        <v>0</v>
      </c>
      <c r="C29" s="87"/>
      <c r="D29" s="88"/>
      <c r="E29" s="88"/>
      <c r="F29" s="85"/>
    </row>
    <row r="30" ht="18" customHeight="1" spans="1:6">
      <c r="A30" s="89" t="s">
        <v>1097</v>
      </c>
      <c r="B30" s="86">
        <v>0</v>
      </c>
      <c r="C30" s="87"/>
      <c r="D30" s="88"/>
      <c r="E30" s="88"/>
      <c r="F30" s="85"/>
    </row>
    <row r="31" ht="18" customHeight="1" spans="1:6">
      <c r="A31" s="89" t="s">
        <v>1523</v>
      </c>
      <c r="B31" s="86">
        <v>7303</v>
      </c>
      <c r="C31" s="87">
        <v>47362</v>
      </c>
      <c r="D31" s="88"/>
      <c r="E31" s="88"/>
      <c r="F31" s="85">
        <f t="shared" si="2"/>
        <v>-1</v>
      </c>
    </row>
    <row r="32" ht="18" customHeight="1" spans="1:6">
      <c r="A32" s="61" t="s">
        <v>1524</v>
      </c>
      <c r="B32" s="86">
        <v>113</v>
      </c>
      <c r="C32" s="87"/>
      <c r="D32" s="88"/>
      <c r="E32" s="86">
        <v>882</v>
      </c>
      <c r="F32" s="85">
        <f t="shared" si="2"/>
        <v>6.80530973451327</v>
      </c>
    </row>
    <row r="33" ht="18" customHeight="1" spans="1:6">
      <c r="A33" s="61" t="s">
        <v>1525</v>
      </c>
      <c r="B33" s="83">
        <v>30</v>
      </c>
      <c r="C33" s="87"/>
      <c r="D33" s="88"/>
      <c r="E33" s="83">
        <v>19</v>
      </c>
      <c r="F33" s="85">
        <f t="shared" si="2"/>
        <v>-0.366666666666667</v>
      </c>
    </row>
    <row r="34" ht="18" customHeight="1" spans="1:6">
      <c r="A34" s="61" t="s">
        <v>1526</v>
      </c>
      <c r="B34" s="86">
        <f>SUM(B35,B41,B42)</f>
        <v>0</v>
      </c>
      <c r="C34" s="87"/>
      <c r="D34" s="88"/>
      <c r="E34" s="88"/>
      <c r="F34" s="85"/>
    </row>
    <row r="35" ht="18" customHeight="1" spans="1:6">
      <c r="A35" s="61" t="s">
        <v>1527</v>
      </c>
      <c r="B35" s="86">
        <f>SUM(B36:B40)</f>
        <v>0</v>
      </c>
      <c r="C35" s="87"/>
      <c r="D35" s="88"/>
      <c r="E35" s="88"/>
      <c r="F35" s="85"/>
    </row>
    <row r="36" ht="18" customHeight="1" spans="1:6">
      <c r="A36" s="89" t="s">
        <v>1528</v>
      </c>
      <c r="B36" s="86">
        <v>0</v>
      </c>
      <c r="C36" s="87"/>
      <c r="D36" s="88"/>
      <c r="E36" s="88"/>
      <c r="F36" s="85"/>
    </row>
    <row r="37" ht="18" customHeight="1" spans="1:6">
      <c r="A37" s="89" t="s">
        <v>1529</v>
      </c>
      <c r="B37" s="86">
        <v>0</v>
      </c>
      <c r="C37" s="87"/>
      <c r="D37" s="88"/>
      <c r="E37" s="88"/>
      <c r="F37" s="85"/>
    </row>
    <row r="38" ht="18" customHeight="1" spans="1:6">
      <c r="A38" s="89" t="s">
        <v>1530</v>
      </c>
      <c r="B38" s="86">
        <v>0</v>
      </c>
      <c r="C38" s="87"/>
      <c r="D38" s="88"/>
      <c r="E38" s="88"/>
      <c r="F38" s="85"/>
    </row>
    <row r="39" ht="18" customHeight="1" spans="1:6">
      <c r="A39" s="89" t="s">
        <v>1531</v>
      </c>
      <c r="B39" s="86">
        <v>0</v>
      </c>
      <c r="C39" s="87"/>
      <c r="D39" s="88"/>
      <c r="E39" s="88"/>
      <c r="F39" s="85"/>
    </row>
    <row r="40" ht="18" customHeight="1" spans="1:6">
      <c r="A40" s="89" t="s">
        <v>1532</v>
      </c>
      <c r="B40" s="86">
        <v>0</v>
      </c>
      <c r="C40" s="87"/>
      <c r="D40" s="88"/>
      <c r="E40" s="88"/>
      <c r="F40" s="85"/>
    </row>
    <row r="41" ht="18" customHeight="1" spans="1:6">
      <c r="A41" s="61" t="s">
        <v>1533</v>
      </c>
      <c r="B41" s="86">
        <v>0</v>
      </c>
      <c r="C41" s="87"/>
      <c r="D41" s="88"/>
      <c r="E41" s="88"/>
      <c r="F41" s="85"/>
    </row>
    <row r="42" ht="18" customHeight="1" spans="1:6">
      <c r="A42" s="61" t="s">
        <v>1534</v>
      </c>
      <c r="B42" s="83">
        <v>0</v>
      </c>
      <c r="C42" s="88"/>
      <c r="D42" s="88"/>
      <c r="E42" s="88"/>
      <c r="F42" s="85"/>
    </row>
    <row r="43" ht="18" customHeight="1" spans="1:6">
      <c r="A43" s="61" t="s">
        <v>1535</v>
      </c>
      <c r="B43" s="86">
        <f>SUM(B44,B48,B49)</f>
        <v>1021</v>
      </c>
      <c r="C43" s="86">
        <f>SUM(C44,C48,C49)</f>
        <v>2294</v>
      </c>
      <c r="D43" s="88"/>
      <c r="E43" s="86">
        <f t="shared" ref="E43" si="8">SUM(E44,E48,E49)</f>
        <v>2413</v>
      </c>
      <c r="F43" s="85">
        <f t="shared" si="2"/>
        <v>1.36336924583741</v>
      </c>
    </row>
    <row r="44" ht="18" customHeight="1" spans="1:6">
      <c r="A44" s="61" t="s">
        <v>1536</v>
      </c>
      <c r="B44" s="86">
        <f>SUM(B45:B47)</f>
        <v>1021</v>
      </c>
      <c r="C44" s="88">
        <v>2294</v>
      </c>
      <c r="D44" s="88"/>
      <c r="E44" s="86">
        <f t="shared" ref="E44" si="9">SUM(E45:E47)</f>
        <v>2413</v>
      </c>
      <c r="F44" s="85">
        <f t="shared" si="2"/>
        <v>1.36336924583741</v>
      </c>
    </row>
    <row r="45" ht="18" customHeight="1" spans="1:6">
      <c r="A45" s="89" t="s">
        <v>1513</v>
      </c>
      <c r="B45" s="86">
        <v>966</v>
      </c>
      <c r="C45" s="88"/>
      <c r="D45" s="88"/>
      <c r="E45" s="86">
        <v>27</v>
      </c>
      <c r="F45" s="85">
        <f t="shared" si="2"/>
        <v>-0.972049689440994</v>
      </c>
    </row>
    <row r="46" ht="18" customHeight="1" spans="1:6">
      <c r="A46" s="89" t="s">
        <v>1514</v>
      </c>
      <c r="B46" s="86">
        <v>55</v>
      </c>
      <c r="C46" s="88">
        <v>2294</v>
      </c>
      <c r="D46" s="88"/>
      <c r="E46" s="86">
        <v>2386</v>
      </c>
      <c r="F46" s="85">
        <f t="shared" si="2"/>
        <v>42.3818181818182</v>
      </c>
    </row>
    <row r="47" ht="18" customHeight="1" spans="1:6">
      <c r="A47" s="89" t="s">
        <v>1537</v>
      </c>
      <c r="B47" s="86">
        <v>0</v>
      </c>
      <c r="C47" s="88"/>
      <c r="D47" s="88"/>
      <c r="E47" s="88"/>
      <c r="F47" s="85"/>
    </row>
    <row r="48" ht="18" customHeight="1" spans="1:6">
      <c r="A48" s="61" t="s">
        <v>1538</v>
      </c>
      <c r="B48" s="86">
        <v>0</v>
      </c>
      <c r="C48" s="88"/>
      <c r="D48" s="88"/>
      <c r="E48" s="88"/>
      <c r="F48" s="85"/>
    </row>
    <row r="49" ht="18" customHeight="1" spans="1:6">
      <c r="A49" s="61" t="s">
        <v>1539</v>
      </c>
      <c r="B49" s="83">
        <v>0</v>
      </c>
      <c r="C49" s="88"/>
      <c r="D49" s="88"/>
      <c r="E49" s="88"/>
      <c r="F49" s="85"/>
    </row>
    <row r="50" ht="18" customHeight="1" spans="1:6">
      <c r="A50" s="61" t="s">
        <v>1540</v>
      </c>
      <c r="B50" s="86">
        <f>SUM(B51:B53)</f>
        <v>0</v>
      </c>
      <c r="C50" s="88">
        <v>559</v>
      </c>
      <c r="D50" s="88"/>
      <c r="E50" s="88"/>
      <c r="F50" s="85"/>
    </row>
    <row r="51" ht="18" customHeight="1" spans="1:6">
      <c r="A51" s="61" t="s">
        <v>1541</v>
      </c>
      <c r="B51" s="86">
        <v>0</v>
      </c>
      <c r="C51" s="88"/>
      <c r="D51" s="88"/>
      <c r="E51" s="88"/>
      <c r="F51" s="85"/>
    </row>
    <row r="52" ht="18" customHeight="1" spans="1:6">
      <c r="A52" s="61" t="s">
        <v>1542</v>
      </c>
      <c r="B52" s="86">
        <v>0</v>
      </c>
      <c r="C52" s="88"/>
      <c r="D52" s="88"/>
      <c r="E52" s="88"/>
      <c r="F52" s="85"/>
    </row>
    <row r="53" ht="18" customHeight="1" spans="1:6">
      <c r="A53" s="61" t="s">
        <v>1543</v>
      </c>
      <c r="B53" s="83">
        <v>0</v>
      </c>
      <c r="C53" s="88"/>
      <c r="D53" s="88"/>
      <c r="E53" s="88"/>
      <c r="F53" s="85"/>
    </row>
    <row r="54" spans="1:6">
      <c r="A54" s="61" t="s">
        <v>1544</v>
      </c>
      <c r="B54" s="86">
        <f>SUM(B55,B61,B62)</f>
        <v>893</v>
      </c>
      <c r="C54" s="88"/>
      <c r="D54" s="88"/>
      <c r="E54" s="88"/>
      <c r="F54" s="85">
        <f t="shared" si="2"/>
        <v>-1</v>
      </c>
    </row>
    <row r="55" spans="1:6">
      <c r="A55" s="61" t="s">
        <v>1545</v>
      </c>
      <c r="B55" s="86">
        <f>SUM(B56:B60)</f>
        <v>893</v>
      </c>
      <c r="C55" s="88"/>
      <c r="D55" s="88"/>
      <c r="E55" s="88"/>
      <c r="F55" s="85">
        <f t="shared" si="2"/>
        <v>-1</v>
      </c>
    </row>
    <row r="56" spans="1:6">
      <c r="A56" s="89" t="s">
        <v>1546</v>
      </c>
      <c r="B56" s="86">
        <v>0</v>
      </c>
      <c r="C56" s="88"/>
      <c r="D56" s="88"/>
      <c r="E56" s="88"/>
      <c r="F56" s="85"/>
    </row>
    <row r="57" spans="1:6">
      <c r="A57" s="89" t="s">
        <v>1547</v>
      </c>
      <c r="B57" s="86">
        <v>893</v>
      </c>
      <c r="C57" s="88"/>
      <c r="D57" s="88"/>
      <c r="E57" s="88"/>
      <c r="F57" s="85">
        <f t="shared" si="2"/>
        <v>-1</v>
      </c>
    </row>
    <row r="58" spans="1:6">
      <c r="A58" s="89" t="s">
        <v>1548</v>
      </c>
      <c r="B58" s="86">
        <v>0</v>
      </c>
      <c r="C58" s="88"/>
      <c r="D58" s="88"/>
      <c r="E58" s="88"/>
      <c r="F58" s="85"/>
    </row>
    <row r="59" spans="1:6">
      <c r="A59" s="89" t="s">
        <v>1549</v>
      </c>
      <c r="B59" s="86">
        <v>0</v>
      </c>
      <c r="C59" s="88"/>
      <c r="D59" s="88"/>
      <c r="E59" s="88"/>
      <c r="F59" s="85"/>
    </row>
    <row r="60" spans="1:6">
      <c r="A60" s="89" t="s">
        <v>1550</v>
      </c>
      <c r="B60" s="86">
        <v>0</v>
      </c>
      <c r="C60" s="88"/>
      <c r="D60" s="88"/>
      <c r="E60" s="88"/>
      <c r="F60" s="85"/>
    </row>
    <row r="61" spans="1:6">
      <c r="A61" s="61" t="s">
        <v>1551</v>
      </c>
      <c r="B61" s="86">
        <v>0</v>
      </c>
      <c r="C61" s="88"/>
      <c r="D61" s="88"/>
      <c r="E61" s="88"/>
      <c r="F61" s="85"/>
    </row>
    <row r="62" spans="1:6">
      <c r="A62" s="61" t="s">
        <v>1552</v>
      </c>
      <c r="B62" s="83">
        <v>0</v>
      </c>
      <c r="C62" s="88"/>
      <c r="D62" s="88"/>
      <c r="E62" s="88"/>
      <c r="F62" s="85"/>
    </row>
    <row r="63" spans="1:6">
      <c r="A63" s="61" t="s">
        <v>1553</v>
      </c>
      <c r="B63" s="86">
        <f>SUM(B64,B70,B71)</f>
        <v>2</v>
      </c>
      <c r="C63" s="88">
        <v>200</v>
      </c>
      <c r="D63" s="88"/>
      <c r="E63" s="86">
        <f t="shared" ref="E63" si="10">SUM(E64,E70,E71)</f>
        <v>252</v>
      </c>
      <c r="F63" s="85">
        <f t="shared" si="2"/>
        <v>125</v>
      </c>
    </row>
    <row r="64" spans="1:6">
      <c r="A64" s="61" t="s">
        <v>1554</v>
      </c>
      <c r="B64" s="86">
        <f>SUM(B65:B69)</f>
        <v>2</v>
      </c>
      <c r="C64" s="88">
        <v>200</v>
      </c>
      <c r="D64" s="88"/>
      <c r="E64" s="86">
        <f t="shared" ref="E64" si="11">SUM(E65:E69)</f>
        <v>252</v>
      </c>
      <c r="F64" s="85">
        <f t="shared" si="2"/>
        <v>125</v>
      </c>
    </row>
    <row r="65" spans="1:6">
      <c r="A65" s="89" t="s">
        <v>1528</v>
      </c>
      <c r="B65" s="86">
        <v>2</v>
      </c>
      <c r="C65" s="88">
        <v>200</v>
      </c>
      <c r="D65" s="88"/>
      <c r="E65" s="86">
        <v>252</v>
      </c>
      <c r="F65" s="85">
        <f t="shared" si="2"/>
        <v>125</v>
      </c>
    </row>
    <row r="66" spans="1:6">
      <c r="A66" s="89" t="s">
        <v>1529</v>
      </c>
      <c r="B66" s="86">
        <v>0</v>
      </c>
      <c r="C66" s="88"/>
      <c r="D66" s="88"/>
      <c r="E66" s="88"/>
      <c r="F66" s="85"/>
    </row>
    <row r="67" spans="1:6">
      <c r="A67" s="89" t="s">
        <v>1530</v>
      </c>
      <c r="B67" s="86">
        <v>0</v>
      </c>
      <c r="C67" s="88"/>
      <c r="D67" s="88"/>
      <c r="E67" s="88"/>
      <c r="F67" s="85"/>
    </row>
    <row r="68" spans="1:6">
      <c r="A68" s="89" t="s">
        <v>1531</v>
      </c>
      <c r="B68" s="86">
        <v>0</v>
      </c>
      <c r="C68" s="88"/>
      <c r="D68" s="88"/>
      <c r="E68" s="88"/>
      <c r="F68" s="85"/>
    </row>
    <row r="69" spans="1:6">
      <c r="A69" s="89" t="s">
        <v>1555</v>
      </c>
      <c r="B69" s="86">
        <v>0</v>
      </c>
      <c r="C69" s="88"/>
      <c r="D69" s="88"/>
      <c r="E69" s="88"/>
      <c r="F69" s="85"/>
    </row>
    <row r="70" spans="1:6">
      <c r="A70" s="61" t="s">
        <v>1556</v>
      </c>
      <c r="B70" s="86">
        <v>0</v>
      </c>
      <c r="C70" s="88"/>
      <c r="D70" s="88"/>
      <c r="E70" s="88"/>
      <c r="F70" s="85"/>
    </row>
    <row r="71" spans="1:6">
      <c r="A71" s="61" t="s">
        <v>1557</v>
      </c>
      <c r="B71" s="83">
        <v>0</v>
      </c>
      <c r="C71" s="88"/>
      <c r="D71" s="88"/>
      <c r="E71" s="88"/>
      <c r="F71" s="85"/>
    </row>
    <row r="72" spans="1:6">
      <c r="A72" s="61" t="s">
        <v>1558</v>
      </c>
      <c r="B72" s="86">
        <f>SUM(B73,B77,B78)</f>
        <v>403</v>
      </c>
      <c r="C72" s="88">
        <v>480</v>
      </c>
      <c r="D72" s="88"/>
      <c r="E72" s="86">
        <f t="shared" ref="E72" si="12">SUM(E73,E77,E78)</f>
        <v>629</v>
      </c>
      <c r="F72" s="85">
        <f t="shared" ref="F72:F132" si="13">(E72-B72)/B72</f>
        <v>0.560794044665012</v>
      </c>
    </row>
    <row r="73" spans="1:6">
      <c r="A73" s="61" t="s">
        <v>1559</v>
      </c>
      <c r="B73" s="86">
        <f>SUM(B74:B76)</f>
        <v>403</v>
      </c>
      <c r="C73" s="88">
        <v>480</v>
      </c>
      <c r="D73" s="88"/>
      <c r="E73" s="86">
        <f t="shared" ref="E73" si="14">SUM(E74:E76)</f>
        <v>629</v>
      </c>
      <c r="F73" s="85">
        <f t="shared" si="13"/>
        <v>0.560794044665012</v>
      </c>
    </row>
    <row r="74" spans="1:6">
      <c r="A74" s="89" t="s">
        <v>1560</v>
      </c>
      <c r="B74" s="86">
        <v>0</v>
      </c>
      <c r="C74" s="88"/>
      <c r="D74" s="88"/>
      <c r="E74" s="86">
        <v>628</v>
      </c>
      <c r="F74" s="85"/>
    </row>
    <row r="75" spans="1:6">
      <c r="A75" s="89" t="s">
        <v>1561</v>
      </c>
      <c r="B75" s="86">
        <v>0</v>
      </c>
      <c r="C75" s="88"/>
      <c r="D75" s="88"/>
      <c r="E75" s="86">
        <v>0</v>
      </c>
      <c r="F75" s="85"/>
    </row>
    <row r="76" spans="1:6">
      <c r="A76" s="89" t="s">
        <v>1562</v>
      </c>
      <c r="B76" s="86">
        <v>403</v>
      </c>
      <c r="C76" s="88"/>
      <c r="D76" s="88"/>
      <c r="E76" s="86">
        <v>1</v>
      </c>
      <c r="F76" s="85">
        <f t="shared" si="13"/>
        <v>-0.997518610421836</v>
      </c>
    </row>
    <row r="77" spans="1:6">
      <c r="A77" s="61" t="s">
        <v>1563</v>
      </c>
      <c r="B77" s="86">
        <v>0</v>
      </c>
      <c r="C77" s="88"/>
      <c r="D77" s="88"/>
      <c r="E77" s="86">
        <v>0</v>
      </c>
      <c r="F77" s="85"/>
    </row>
    <row r="78" spans="1:6">
      <c r="A78" s="61" t="s">
        <v>1564</v>
      </c>
      <c r="B78" s="83">
        <v>0</v>
      </c>
      <c r="C78" s="88"/>
      <c r="D78" s="88"/>
      <c r="E78" s="88"/>
      <c r="F78" s="85"/>
    </row>
    <row r="79" spans="1:6">
      <c r="A79" s="61" t="s">
        <v>1565</v>
      </c>
      <c r="B79" s="90">
        <f>B80+B88+B93+B99</f>
        <v>559</v>
      </c>
      <c r="C79" s="90">
        <f>C80+C88+C93+C99</f>
        <v>62</v>
      </c>
      <c r="D79" s="90">
        <f t="shared" ref="D79:E79" si="15">D80+D88+D93+D99</f>
        <v>0</v>
      </c>
      <c r="E79" s="90">
        <f t="shared" si="15"/>
        <v>62</v>
      </c>
      <c r="F79" s="85">
        <f t="shared" si="13"/>
        <v>-0.889087656529517</v>
      </c>
    </row>
    <row r="80" spans="1:6">
      <c r="A80" s="61" t="s">
        <v>1566</v>
      </c>
      <c r="B80" s="86">
        <f>SUM(B81,B86,B87)</f>
        <v>0</v>
      </c>
      <c r="C80" s="86">
        <f>SUM(C81,C86,C87)</f>
        <v>62</v>
      </c>
      <c r="D80" s="88"/>
      <c r="E80" s="86">
        <f t="shared" ref="E80" si="16">SUM(E81,E86,E87)</f>
        <v>62</v>
      </c>
      <c r="F80" s="85"/>
    </row>
    <row r="81" spans="1:6">
      <c r="A81" s="61" t="s">
        <v>1567</v>
      </c>
      <c r="B81" s="86">
        <f>SUM(B82:B85)</f>
        <v>0</v>
      </c>
      <c r="C81" s="88">
        <v>62</v>
      </c>
      <c r="D81" s="88"/>
      <c r="E81" s="86">
        <f t="shared" ref="E81" si="17">SUM(E82:E85)</f>
        <v>62</v>
      </c>
      <c r="F81" s="85"/>
    </row>
    <row r="82" spans="1:6">
      <c r="A82" s="89" t="s">
        <v>1506</v>
      </c>
      <c r="B82" s="86">
        <v>0</v>
      </c>
      <c r="C82" s="88"/>
      <c r="D82" s="88"/>
      <c r="E82" s="86">
        <v>62</v>
      </c>
      <c r="F82" s="85"/>
    </row>
    <row r="83" spans="1:6">
      <c r="A83" s="89" t="s">
        <v>1568</v>
      </c>
      <c r="B83" s="86">
        <v>0</v>
      </c>
      <c r="C83" s="88"/>
      <c r="D83" s="88"/>
      <c r="E83" s="88"/>
      <c r="F83" s="85"/>
    </row>
    <row r="84" spans="1:6">
      <c r="A84" s="89" t="s">
        <v>1569</v>
      </c>
      <c r="B84" s="86">
        <v>0</v>
      </c>
      <c r="C84" s="88"/>
      <c r="D84" s="88"/>
      <c r="E84" s="88"/>
      <c r="F84" s="85"/>
    </row>
    <row r="85" spans="1:6">
      <c r="A85" s="89" t="s">
        <v>1570</v>
      </c>
      <c r="B85" s="86">
        <v>0</v>
      </c>
      <c r="C85" s="88">
        <v>62</v>
      </c>
      <c r="D85" s="88"/>
      <c r="E85" s="88"/>
      <c r="F85" s="85"/>
    </row>
    <row r="86" spans="1:6">
      <c r="A86" s="61" t="s">
        <v>1571</v>
      </c>
      <c r="B86" s="86">
        <v>0</v>
      </c>
      <c r="C86" s="88"/>
      <c r="D86" s="88"/>
      <c r="E86" s="88"/>
      <c r="F86" s="85"/>
    </row>
    <row r="87" spans="1:6">
      <c r="A87" s="61" t="s">
        <v>1572</v>
      </c>
      <c r="B87" s="83">
        <v>0</v>
      </c>
      <c r="C87" s="88"/>
      <c r="D87" s="88"/>
      <c r="E87" s="88"/>
      <c r="F87" s="85"/>
    </row>
    <row r="88" spans="1:6">
      <c r="A88" s="61" t="s">
        <v>1573</v>
      </c>
      <c r="B88" s="86">
        <f>SUM(B89:B92)</f>
        <v>0</v>
      </c>
      <c r="C88" s="88"/>
      <c r="D88" s="88"/>
      <c r="E88" s="88"/>
      <c r="F88" s="85"/>
    </row>
    <row r="89" spans="1:6">
      <c r="A89" s="89" t="s">
        <v>1501</v>
      </c>
      <c r="B89" s="86">
        <v>0</v>
      </c>
      <c r="C89" s="88"/>
      <c r="D89" s="88"/>
      <c r="E89" s="88"/>
      <c r="F89" s="85"/>
    </row>
    <row r="90" spans="1:6">
      <c r="A90" s="89" t="s">
        <v>1574</v>
      </c>
      <c r="B90" s="86">
        <v>0</v>
      </c>
      <c r="C90" s="88"/>
      <c r="D90" s="88"/>
      <c r="E90" s="88"/>
      <c r="F90" s="85"/>
    </row>
    <row r="91" spans="1:6">
      <c r="A91" s="89" t="s">
        <v>1575</v>
      </c>
      <c r="B91" s="86">
        <v>0</v>
      </c>
      <c r="C91" s="88"/>
      <c r="D91" s="88"/>
      <c r="E91" s="88"/>
      <c r="F91" s="85"/>
    </row>
    <row r="92" spans="1:6">
      <c r="A92" s="89" t="s">
        <v>1576</v>
      </c>
      <c r="B92" s="86">
        <v>0</v>
      </c>
      <c r="C92" s="88"/>
      <c r="D92" s="88"/>
      <c r="E92" s="88"/>
      <c r="F92" s="85"/>
    </row>
    <row r="93" spans="1:6">
      <c r="A93" s="61" t="s">
        <v>1577</v>
      </c>
      <c r="B93" s="86">
        <f>SUM(B94,B97,B98)</f>
        <v>0</v>
      </c>
      <c r="C93" s="88"/>
      <c r="D93" s="88"/>
      <c r="E93" s="88"/>
      <c r="F93" s="85"/>
    </row>
    <row r="94" spans="1:6">
      <c r="A94" s="61" t="s">
        <v>1578</v>
      </c>
      <c r="B94" s="86">
        <f>SUM(B95:B96)</f>
        <v>0</v>
      </c>
      <c r="C94" s="88"/>
      <c r="D94" s="88"/>
      <c r="E94" s="88"/>
      <c r="F94" s="85"/>
    </row>
    <row r="95" spans="1:6">
      <c r="A95" s="89" t="s">
        <v>830</v>
      </c>
      <c r="B95" s="86">
        <v>0</v>
      </c>
      <c r="C95" s="88"/>
      <c r="D95" s="88"/>
      <c r="E95" s="88"/>
      <c r="F95" s="85"/>
    </row>
    <row r="96" spans="1:6">
      <c r="A96" s="89" t="s">
        <v>1579</v>
      </c>
      <c r="B96" s="86">
        <v>0</v>
      </c>
      <c r="C96" s="88"/>
      <c r="D96" s="88"/>
      <c r="E96" s="88"/>
      <c r="F96" s="85"/>
    </row>
    <row r="97" spans="1:6">
      <c r="A97" s="61" t="s">
        <v>1580</v>
      </c>
      <c r="B97" s="86">
        <v>0</v>
      </c>
      <c r="C97" s="88"/>
      <c r="D97" s="88"/>
      <c r="E97" s="88"/>
      <c r="F97" s="85"/>
    </row>
    <row r="98" spans="1:6">
      <c r="A98" s="61" t="s">
        <v>1581</v>
      </c>
      <c r="B98" s="83">
        <v>0</v>
      </c>
      <c r="C98" s="88"/>
      <c r="D98" s="88"/>
      <c r="E98" s="88"/>
      <c r="F98" s="85"/>
    </row>
    <row r="99" spans="1:6">
      <c r="A99" s="61" t="s">
        <v>1582</v>
      </c>
      <c r="B99" s="86">
        <f>SUM(B100,B105,B106)</f>
        <v>559</v>
      </c>
      <c r="C99" s="88"/>
      <c r="D99" s="88"/>
      <c r="E99" s="88"/>
      <c r="F99" s="85">
        <f t="shared" si="13"/>
        <v>-1</v>
      </c>
    </row>
    <row r="100" spans="1:6">
      <c r="A100" s="61" t="s">
        <v>1583</v>
      </c>
      <c r="B100" s="86">
        <f>SUM(B101:B104)</f>
        <v>559</v>
      </c>
      <c r="C100" s="88"/>
      <c r="D100" s="88"/>
      <c r="E100" s="88"/>
      <c r="F100" s="85">
        <f t="shared" si="13"/>
        <v>-1</v>
      </c>
    </row>
    <row r="101" spans="1:6">
      <c r="A101" s="89" t="s">
        <v>830</v>
      </c>
      <c r="B101" s="86">
        <v>0</v>
      </c>
      <c r="C101" s="88"/>
      <c r="D101" s="88"/>
      <c r="E101" s="88"/>
      <c r="F101" s="85"/>
    </row>
    <row r="102" spans="1:6">
      <c r="A102" s="89" t="s">
        <v>1584</v>
      </c>
      <c r="B102" s="86">
        <v>559</v>
      </c>
      <c r="C102" s="88"/>
      <c r="D102" s="88"/>
      <c r="E102" s="88"/>
      <c r="F102" s="85">
        <f t="shared" si="13"/>
        <v>-1</v>
      </c>
    </row>
    <row r="103" spans="1:6">
      <c r="A103" s="89" t="s">
        <v>1585</v>
      </c>
      <c r="B103" s="86">
        <v>0</v>
      </c>
      <c r="C103" s="88"/>
      <c r="D103" s="88"/>
      <c r="E103" s="88"/>
      <c r="F103" s="85"/>
    </row>
    <row r="104" spans="1:6">
      <c r="A104" s="89" t="s">
        <v>1586</v>
      </c>
      <c r="B104" s="86">
        <v>0</v>
      </c>
      <c r="C104" s="88"/>
      <c r="D104" s="88"/>
      <c r="E104" s="88"/>
      <c r="F104" s="85"/>
    </row>
    <row r="105" spans="1:6">
      <c r="A105" s="61" t="s">
        <v>1587</v>
      </c>
      <c r="B105" s="86">
        <v>0</v>
      </c>
      <c r="C105" s="88"/>
      <c r="D105" s="88"/>
      <c r="E105" s="88"/>
      <c r="F105" s="85"/>
    </row>
    <row r="106" spans="1:6">
      <c r="A106" s="61" t="s">
        <v>1588</v>
      </c>
      <c r="B106" s="83">
        <v>0</v>
      </c>
      <c r="C106" s="88"/>
      <c r="D106" s="88"/>
      <c r="E106" s="88"/>
      <c r="F106" s="85"/>
    </row>
    <row r="107" spans="1:6">
      <c r="A107" s="61" t="s">
        <v>1589</v>
      </c>
      <c r="B107" s="90">
        <f>B108+B118+B127</f>
        <v>87</v>
      </c>
      <c r="C107" s="90">
        <f>C108+C118+C127</f>
        <v>597</v>
      </c>
      <c r="D107" s="90">
        <f t="shared" ref="D107:E107" si="18">D108+D118+D127</f>
        <v>0</v>
      </c>
      <c r="E107" s="90">
        <f t="shared" si="18"/>
        <v>78</v>
      </c>
      <c r="F107" s="85">
        <f t="shared" si="13"/>
        <v>-0.103448275862069</v>
      </c>
    </row>
    <row r="108" spans="1:6">
      <c r="A108" s="61" t="s">
        <v>1590</v>
      </c>
      <c r="B108" s="86">
        <f>SUM(B109,B116,B117)</f>
        <v>0</v>
      </c>
      <c r="C108" s="86">
        <f>SUM(C109,C116,C117)</f>
        <v>85</v>
      </c>
      <c r="D108" s="88"/>
      <c r="E108" s="88"/>
      <c r="F108" s="85"/>
    </row>
    <row r="109" spans="1:6">
      <c r="A109" s="61" t="s">
        <v>1591</v>
      </c>
      <c r="B109" s="86">
        <f>SUM(B110:B115)</f>
        <v>0</v>
      </c>
      <c r="C109" s="88">
        <v>85</v>
      </c>
      <c r="D109" s="88"/>
      <c r="E109" s="88"/>
      <c r="F109" s="85"/>
    </row>
    <row r="110" spans="1:6">
      <c r="A110" s="89" t="s">
        <v>1592</v>
      </c>
      <c r="B110" s="86">
        <v>0</v>
      </c>
      <c r="C110" s="88"/>
      <c r="D110" s="88"/>
      <c r="E110" s="88"/>
      <c r="F110" s="85"/>
    </row>
    <row r="111" spans="1:6">
      <c r="A111" s="89" t="s">
        <v>1593</v>
      </c>
      <c r="B111" s="86">
        <v>0</v>
      </c>
      <c r="C111" s="88"/>
      <c r="D111" s="88"/>
      <c r="E111" s="88"/>
      <c r="F111" s="85"/>
    </row>
    <row r="112" spans="1:6">
      <c r="A112" s="89" t="s">
        <v>1594</v>
      </c>
      <c r="B112" s="86">
        <v>0</v>
      </c>
      <c r="C112" s="88"/>
      <c r="D112" s="88"/>
      <c r="E112" s="88"/>
      <c r="F112" s="85"/>
    </row>
    <row r="113" spans="1:6">
      <c r="A113" s="89" t="s">
        <v>1595</v>
      </c>
      <c r="B113" s="86">
        <v>0</v>
      </c>
      <c r="C113" s="88"/>
      <c r="D113" s="88"/>
      <c r="E113" s="88"/>
      <c r="F113" s="85"/>
    </row>
    <row r="114" spans="1:6">
      <c r="A114" s="89" t="s">
        <v>1596</v>
      </c>
      <c r="B114" s="86">
        <v>0</v>
      </c>
      <c r="C114" s="88"/>
      <c r="D114" s="88"/>
      <c r="E114" s="88"/>
      <c r="F114" s="85"/>
    </row>
    <row r="115" spans="1:6">
      <c r="A115" s="89" t="s">
        <v>1597</v>
      </c>
      <c r="B115" s="86">
        <v>0</v>
      </c>
      <c r="C115" s="88">
        <v>85</v>
      </c>
      <c r="D115" s="88"/>
      <c r="E115" s="88"/>
      <c r="F115" s="85"/>
    </row>
    <row r="116" spans="1:6">
      <c r="A116" s="61" t="s">
        <v>1598</v>
      </c>
      <c r="B116" s="86">
        <v>0</v>
      </c>
      <c r="C116" s="88"/>
      <c r="D116" s="88"/>
      <c r="E116" s="88"/>
      <c r="F116" s="85"/>
    </row>
    <row r="117" spans="1:6">
      <c r="A117" s="61" t="s">
        <v>1599</v>
      </c>
      <c r="B117" s="83">
        <v>0</v>
      </c>
      <c r="C117" s="88"/>
      <c r="D117" s="88"/>
      <c r="E117" s="88"/>
      <c r="F117" s="85"/>
    </row>
    <row r="118" spans="1:6">
      <c r="A118" s="61" t="s">
        <v>1600</v>
      </c>
      <c r="B118" s="86">
        <f>SUM(B119,B125,B126)</f>
        <v>87</v>
      </c>
      <c r="C118" s="86">
        <f>SUM(C119,C125,C126)</f>
        <v>512</v>
      </c>
      <c r="D118" s="88"/>
      <c r="E118" s="86">
        <f t="shared" ref="E118" si="19">SUM(E119,E125,E126)</f>
        <v>78</v>
      </c>
      <c r="F118" s="85">
        <f t="shared" si="13"/>
        <v>-0.103448275862069</v>
      </c>
    </row>
    <row r="119" spans="1:6">
      <c r="A119" s="61" t="s">
        <v>1601</v>
      </c>
      <c r="B119" s="86">
        <f>SUM(B120:B124)</f>
        <v>87</v>
      </c>
      <c r="C119" s="88">
        <v>512</v>
      </c>
      <c r="D119" s="88"/>
      <c r="E119" s="86">
        <f t="shared" ref="E119" si="20">SUM(E120:E124)</f>
        <v>78</v>
      </c>
      <c r="F119" s="85">
        <f t="shared" si="13"/>
        <v>-0.103448275862069</v>
      </c>
    </row>
    <row r="120" spans="1:6">
      <c r="A120" s="89" t="s">
        <v>1602</v>
      </c>
      <c r="B120" s="86">
        <v>0</v>
      </c>
      <c r="C120" s="88"/>
      <c r="D120" s="88"/>
      <c r="E120" s="86">
        <v>0</v>
      </c>
      <c r="F120" s="85"/>
    </row>
    <row r="121" spans="1:6">
      <c r="A121" s="89" t="s">
        <v>1603</v>
      </c>
      <c r="B121" s="86">
        <v>0</v>
      </c>
      <c r="C121" s="88"/>
      <c r="D121" s="88"/>
      <c r="E121" s="86">
        <v>0</v>
      </c>
      <c r="F121" s="85"/>
    </row>
    <row r="122" spans="1:6">
      <c r="A122" s="89" t="s">
        <v>1604</v>
      </c>
      <c r="B122" s="86">
        <v>0</v>
      </c>
      <c r="C122" s="88"/>
      <c r="D122" s="88"/>
      <c r="E122" s="86">
        <v>0</v>
      </c>
      <c r="F122" s="85"/>
    </row>
    <row r="123" spans="1:6">
      <c r="A123" s="89" t="s">
        <v>1605</v>
      </c>
      <c r="B123" s="86">
        <v>0</v>
      </c>
      <c r="C123" s="88"/>
      <c r="D123" s="88"/>
      <c r="E123" s="86">
        <v>0</v>
      </c>
      <c r="F123" s="85"/>
    </row>
    <row r="124" spans="1:6">
      <c r="A124" s="89" t="s">
        <v>1606</v>
      </c>
      <c r="B124" s="86">
        <v>87</v>
      </c>
      <c r="C124" s="88">
        <v>512</v>
      </c>
      <c r="D124" s="88"/>
      <c r="E124" s="86">
        <v>78</v>
      </c>
      <c r="F124" s="85">
        <f t="shared" si="13"/>
        <v>-0.103448275862069</v>
      </c>
    </row>
    <row r="125" spans="1:6">
      <c r="A125" s="61" t="s">
        <v>1607</v>
      </c>
      <c r="B125" s="86">
        <v>0</v>
      </c>
      <c r="C125" s="88"/>
      <c r="D125" s="88"/>
      <c r="E125" s="88"/>
      <c r="F125" s="85"/>
    </row>
    <row r="126" spans="1:6">
      <c r="A126" s="61" t="s">
        <v>1608</v>
      </c>
      <c r="B126" s="83">
        <v>0</v>
      </c>
      <c r="C126" s="88"/>
      <c r="D126" s="88"/>
      <c r="E126" s="88"/>
      <c r="F126" s="85"/>
    </row>
    <row r="127" spans="1:6">
      <c r="A127" s="61" t="s">
        <v>1609</v>
      </c>
      <c r="B127" s="86">
        <f>SUM(B128:B130)</f>
        <v>0</v>
      </c>
      <c r="C127" s="88"/>
      <c r="D127" s="88"/>
      <c r="E127" s="88"/>
      <c r="F127" s="85"/>
    </row>
    <row r="128" spans="1:6">
      <c r="A128" s="89" t="s">
        <v>1610</v>
      </c>
      <c r="B128" s="86">
        <v>0</v>
      </c>
      <c r="C128" s="88"/>
      <c r="D128" s="88"/>
      <c r="E128" s="88"/>
      <c r="F128" s="85"/>
    </row>
    <row r="129" spans="1:6">
      <c r="A129" s="89" t="s">
        <v>1611</v>
      </c>
      <c r="B129" s="86">
        <v>0</v>
      </c>
      <c r="C129" s="88"/>
      <c r="D129" s="88"/>
      <c r="E129" s="88"/>
      <c r="F129" s="85"/>
    </row>
    <row r="130" spans="1:6">
      <c r="A130" s="89" t="s">
        <v>1612</v>
      </c>
      <c r="B130" s="83">
        <v>0</v>
      </c>
      <c r="C130" s="88"/>
      <c r="D130" s="88"/>
      <c r="E130" s="88"/>
      <c r="F130" s="85"/>
    </row>
    <row r="131" spans="1:6">
      <c r="A131" s="89" t="s">
        <v>1613</v>
      </c>
      <c r="B131" s="90">
        <f>B132</f>
        <v>106</v>
      </c>
      <c r="C131" s="90">
        <f t="shared" ref="C131:E131" si="21">C132</f>
        <v>50</v>
      </c>
      <c r="D131" s="90">
        <f t="shared" si="21"/>
        <v>0</v>
      </c>
      <c r="E131" s="90">
        <f t="shared" si="21"/>
        <v>50</v>
      </c>
      <c r="F131" s="85">
        <f t="shared" si="13"/>
        <v>-0.528301886792453</v>
      </c>
    </row>
    <row r="132" spans="1:6">
      <c r="A132" s="61" t="s">
        <v>1614</v>
      </c>
      <c r="B132" s="86">
        <f>SUM(B133:B137)</f>
        <v>106</v>
      </c>
      <c r="C132" s="88">
        <v>50</v>
      </c>
      <c r="D132" s="88"/>
      <c r="E132" s="86">
        <f t="shared" ref="E132" si="22">SUM(E133:E137)</f>
        <v>50</v>
      </c>
      <c r="F132" s="85">
        <f t="shared" si="13"/>
        <v>-0.528301886792453</v>
      </c>
    </row>
    <row r="133" spans="1:6">
      <c r="A133" s="89" t="s">
        <v>1615</v>
      </c>
      <c r="B133" s="86">
        <v>0</v>
      </c>
      <c r="C133" s="88"/>
      <c r="D133" s="88"/>
      <c r="E133" s="86">
        <v>0</v>
      </c>
      <c r="F133" s="85"/>
    </row>
    <row r="134" spans="1:6">
      <c r="A134" s="89" t="s">
        <v>1616</v>
      </c>
      <c r="B134" s="86">
        <v>0</v>
      </c>
      <c r="C134" s="88"/>
      <c r="D134" s="88"/>
      <c r="E134" s="86">
        <v>0</v>
      </c>
      <c r="F134" s="85"/>
    </row>
    <row r="135" spans="1:6">
      <c r="A135" s="89" t="s">
        <v>1617</v>
      </c>
      <c r="B135" s="86">
        <v>0</v>
      </c>
      <c r="C135" s="88"/>
      <c r="D135" s="88"/>
      <c r="E135" s="86">
        <v>0</v>
      </c>
      <c r="F135" s="85"/>
    </row>
    <row r="136" spans="1:6">
      <c r="A136" s="89" t="s">
        <v>1618</v>
      </c>
      <c r="B136" s="86">
        <v>106</v>
      </c>
      <c r="C136" s="88"/>
      <c r="D136" s="88"/>
      <c r="E136" s="86">
        <v>50</v>
      </c>
      <c r="F136" s="85">
        <f t="shared" ref="F136:F168" si="23">(E136-B136)/B136</f>
        <v>-0.528301886792453</v>
      </c>
    </row>
    <row r="137" spans="1:6">
      <c r="A137" s="89" t="s">
        <v>1619</v>
      </c>
      <c r="B137" s="83">
        <v>0</v>
      </c>
      <c r="C137" s="88">
        <v>50</v>
      </c>
      <c r="D137" s="88"/>
      <c r="E137" s="88"/>
      <c r="F137" s="85"/>
    </row>
    <row r="138" spans="1:6">
      <c r="A138" s="89" t="s">
        <v>1620</v>
      </c>
      <c r="B138" s="90">
        <f>B139+B148+B164</f>
        <v>824</v>
      </c>
      <c r="C138" s="90">
        <f t="shared" ref="C138:E138" si="24">C139+C148+C164</f>
        <v>4791</v>
      </c>
      <c r="D138" s="90">
        <f t="shared" si="24"/>
        <v>0</v>
      </c>
      <c r="E138" s="90">
        <f t="shared" si="24"/>
        <v>267</v>
      </c>
      <c r="F138" s="85">
        <f t="shared" si="23"/>
        <v>-0.675970873786408</v>
      </c>
    </row>
    <row r="139" spans="1:6">
      <c r="A139" s="61" t="s">
        <v>1621</v>
      </c>
      <c r="B139" s="86">
        <f>SUM(B140:B147)</f>
        <v>0</v>
      </c>
      <c r="C139" s="88"/>
      <c r="D139" s="88"/>
      <c r="E139" s="88"/>
      <c r="F139" s="85"/>
    </row>
    <row r="140" spans="1:6">
      <c r="A140" s="89" t="s">
        <v>1622</v>
      </c>
      <c r="B140" s="86">
        <v>0</v>
      </c>
      <c r="C140" s="88"/>
      <c r="D140" s="88"/>
      <c r="E140" s="88"/>
      <c r="F140" s="85"/>
    </row>
    <row r="141" spans="1:6">
      <c r="A141" s="89" t="s">
        <v>1623</v>
      </c>
      <c r="B141" s="86">
        <v>0</v>
      </c>
      <c r="C141" s="88"/>
      <c r="D141" s="88"/>
      <c r="E141" s="88"/>
      <c r="F141" s="85"/>
    </row>
    <row r="142" spans="1:6">
      <c r="A142" s="89" t="s">
        <v>1624</v>
      </c>
      <c r="B142" s="86">
        <v>0</v>
      </c>
      <c r="C142" s="88"/>
      <c r="D142" s="88"/>
      <c r="E142" s="88"/>
      <c r="F142" s="85"/>
    </row>
    <row r="143" spans="1:6">
      <c r="A143" s="89" t="s">
        <v>1625</v>
      </c>
      <c r="B143" s="86">
        <v>0</v>
      </c>
      <c r="C143" s="88"/>
      <c r="D143" s="88"/>
      <c r="E143" s="88"/>
      <c r="F143" s="85"/>
    </row>
    <row r="144" spans="1:6">
      <c r="A144" s="89" t="s">
        <v>1626</v>
      </c>
      <c r="B144" s="86">
        <v>0</v>
      </c>
      <c r="C144" s="88"/>
      <c r="D144" s="88"/>
      <c r="E144" s="88"/>
      <c r="F144" s="85"/>
    </row>
    <row r="145" spans="1:6">
      <c r="A145" s="89" t="s">
        <v>1627</v>
      </c>
      <c r="B145" s="86">
        <v>0</v>
      </c>
      <c r="C145" s="88"/>
      <c r="D145" s="88"/>
      <c r="E145" s="88"/>
      <c r="F145" s="85"/>
    </row>
    <row r="146" spans="1:6">
      <c r="A146" s="89" t="s">
        <v>1628</v>
      </c>
      <c r="B146" s="86">
        <v>0</v>
      </c>
      <c r="C146" s="88"/>
      <c r="D146" s="88"/>
      <c r="E146" s="88"/>
      <c r="F146" s="85"/>
    </row>
    <row r="147" spans="1:6">
      <c r="A147" s="89" t="s">
        <v>1629</v>
      </c>
      <c r="B147" s="83">
        <v>0</v>
      </c>
      <c r="C147" s="88"/>
      <c r="D147" s="88"/>
      <c r="E147" s="88"/>
      <c r="F147" s="85"/>
    </row>
    <row r="148" spans="1:6">
      <c r="A148" s="61" t="s">
        <v>1630</v>
      </c>
      <c r="B148" s="86">
        <f>SUM(B149,B161,B162)</f>
        <v>824</v>
      </c>
      <c r="C148" s="86">
        <f>SUM(C149,C161,C162)</f>
        <v>796</v>
      </c>
      <c r="D148" s="88"/>
      <c r="E148" s="86">
        <f t="shared" ref="E148" si="25">SUM(E149,E161,E162)</f>
        <v>267</v>
      </c>
      <c r="F148" s="85">
        <f t="shared" si="23"/>
        <v>-0.675970873786408</v>
      </c>
    </row>
    <row r="149" spans="1:6">
      <c r="A149" s="82" t="s">
        <v>1631</v>
      </c>
      <c r="B149" s="83">
        <f>SUM(B150:B160)</f>
        <v>824</v>
      </c>
      <c r="C149" s="88">
        <v>796</v>
      </c>
      <c r="D149" s="88"/>
      <c r="E149" s="86">
        <f t="shared" ref="E149" si="26">SUM(E150:E160)</f>
        <v>267</v>
      </c>
      <c r="F149" s="85">
        <f t="shared" si="23"/>
        <v>-0.675970873786408</v>
      </c>
    </row>
    <row r="150" spans="1:6">
      <c r="A150" s="93" t="s">
        <v>1632</v>
      </c>
      <c r="B150" s="86">
        <v>0</v>
      </c>
      <c r="C150" s="88"/>
      <c r="D150" s="88"/>
      <c r="E150" s="86">
        <v>0</v>
      </c>
      <c r="F150" s="85"/>
    </row>
    <row r="151" spans="1:6">
      <c r="A151" s="93" t="s">
        <v>1633</v>
      </c>
      <c r="B151" s="86">
        <v>276</v>
      </c>
      <c r="C151" s="88"/>
      <c r="D151" s="88"/>
      <c r="E151" s="86">
        <v>113</v>
      </c>
      <c r="F151" s="85">
        <f t="shared" si="23"/>
        <v>-0.590579710144927</v>
      </c>
    </row>
    <row r="152" spans="1:6">
      <c r="A152" s="93" t="s">
        <v>1634</v>
      </c>
      <c r="B152" s="86">
        <v>320</v>
      </c>
      <c r="C152" s="88">
        <v>796</v>
      </c>
      <c r="D152" s="88"/>
      <c r="E152" s="86">
        <v>31</v>
      </c>
      <c r="F152" s="85">
        <f t="shared" si="23"/>
        <v>-0.903125</v>
      </c>
    </row>
    <row r="153" spans="1:6">
      <c r="A153" s="93" t="s">
        <v>1635</v>
      </c>
      <c r="B153" s="86">
        <v>168</v>
      </c>
      <c r="C153" s="88"/>
      <c r="D153" s="88"/>
      <c r="E153" s="86">
        <v>79</v>
      </c>
      <c r="F153" s="85">
        <f t="shared" si="23"/>
        <v>-0.529761904761905</v>
      </c>
    </row>
    <row r="154" spans="1:6">
      <c r="A154" s="93" t="s">
        <v>1636</v>
      </c>
      <c r="B154" s="86">
        <v>0</v>
      </c>
      <c r="C154" s="88"/>
      <c r="D154" s="88"/>
      <c r="E154" s="86">
        <v>0</v>
      </c>
      <c r="F154" s="85"/>
    </row>
    <row r="155" spans="1:6">
      <c r="A155" s="93" t="s">
        <v>1637</v>
      </c>
      <c r="B155" s="86">
        <v>13</v>
      </c>
      <c r="C155" s="88"/>
      <c r="D155" s="88"/>
      <c r="E155" s="86">
        <v>0</v>
      </c>
      <c r="F155" s="85">
        <f t="shared" si="23"/>
        <v>-1</v>
      </c>
    </row>
    <row r="156" spans="1:6">
      <c r="A156" s="93" t="s">
        <v>1638</v>
      </c>
      <c r="B156" s="86">
        <v>0</v>
      </c>
      <c r="C156" s="88"/>
      <c r="D156" s="88"/>
      <c r="E156" s="86">
        <v>0</v>
      </c>
      <c r="F156" s="85"/>
    </row>
    <row r="157" spans="1:6">
      <c r="A157" s="93" t="s">
        <v>1639</v>
      </c>
      <c r="B157" s="86">
        <v>0</v>
      </c>
      <c r="C157" s="88"/>
      <c r="D157" s="88"/>
      <c r="E157" s="86">
        <v>0</v>
      </c>
      <c r="F157" s="85"/>
    </row>
    <row r="158" spans="1:6">
      <c r="A158" s="93" t="s">
        <v>1640</v>
      </c>
      <c r="B158" s="86">
        <v>0</v>
      </c>
      <c r="C158" s="88"/>
      <c r="D158" s="88"/>
      <c r="E158" s="86">
        <v>0</v>
      </c>
      <c r="F158" s="85"/>
    </row>
    <row r="159" spans="1:6">
      <c r="A159" s="93" t="s">
        <v>1641</v>
      </c>
      <c r="B159" s="86">
        <v>47</v>
      </c>
      <c r="C159" s="88"/>
      <c r="D159" s="88"/>
      <c r="E159" s="86">
        <v>44</v>
      </c>
      <c r="F159" s="85">
        <f t="shared" si="23"/>
        <v>-0.0638297872340425</v>
      </c>
    </row>
    <row r="160" spans="1:6">
      <c r="A160" s="93" t="s">
        <v>1642</v>
      </c>
      <c r="B160" s="86">
        <v>0</v>
      </c>
      <c r="C160" s="88"/>
      <c r="D160" s="88"/>
      <c r="E160" s="88"/>
      <c r="F160" s="85"/>
    </row>
    <row r="161" spans="1:6">
      <c r="A161" s="82" t="s">
        <v>1643</v>
      </c>
      <c r="B161" s="86">
        <v>0</v>
      </c>
      <c r="C161" s="88"/>
      <c r="D161" s="88"/>
      <c r="E161" s="88"/>
      <c r="F161" s="85"/>
    </row>
    <row r="162" spans="1:6">
      <c r="A162" s="82" t="s">
        <v>1644</v>
      </c>
      <c r="B162" s="83">
        <v>0</v>
      </c>
      <c r="C162" s="88"/>
      <c r="D162" s="88"/>
      <c r="E162" s="88"/>
      <c r="F162" s="85"/>
    </row>
    <row r="163" spans="1:6">
      <c r="A163" s="82" t="s">
        <v>1645</v>
      </c>
      <c r="B163" s="86">
        <v>0</v>
      </c>
      <c r="C163" s="88"/>
      <c r="D163" s="88"/>
      <c r="E163" s="88"/>
      <c r="F163" s="85"/>
    </row>
    <row r="164" spans="1:6">
      <c r="A164" s="82" t="s">
        <v>1646</v>
      </c>
      <c r="B164" s="86">
        <f>SUM(B165:B167)</f>
        <v>0</v>
      </c>
      <c r="C164" s="88">
        <v>3995</v>
      </c>
      <c r="D164" s="88"/>
      <c r="E164" s="88"/>
      <c r="F164" s="85"/>
    </row>
    <row r="165" spans="1:6">
      <c r="A165" s="61" t="s">
        <v>1647</v>
      </c>
      <c r="B165" s="86">
        <v>0</v>
      </c>
      <c r="C165" s="88"/>
      <c r="D165" s="88"/>
      <c r="E165" s="88"/>
      <c r="F165" s="85"/>
    </row>
    <row r="166" spans="1:6">
      <c r="A166" s="61" t="s">
        <v>1648</v>
      </c>
      <c r="B166" s="86">
        <v>0</v>
      </c>
      <c r="C166" s="88"/>
      <c r="D166" s="88"/>
      <c r="E166" s="88"/>
      <c r="F166" s="85"/>
    </row>
    <row r="167" spans="1:6">
      <c r="A167" s="61" t="s">
        <v>1649</v>
      </c>
      <c r="B167" s="86">
        <v>0</v>
      </c>
      <c r="C167" s="88"/>
      <c r="D167" s="88"/>
      <c r="E167" s="88"/>
      <c r="F167" s="85"/>
    </row>
    <row r="168" spans="1:6">
      <c r="A168" s="94" t="s">
        <v>1492</v>
      </c>
      <c r="B168" s="83">
        <f>SUM(B5+B17+B79+B107+B131+B138)</f>
        <v>20810</v>
      </c>
      <c r="C168" s="84">
        <f t="shared" ref="C168:E168" si="27">SUM(C5+C17+C79+C107+C131+C138)</f>
        <v>58409</v>
      </c>
      <c r="D168" s="83">
        <f t="shared" si="27"/>
        <v>0</v>
      </c>
      <c r="E168" s="83">
        <f t="shared" si="27"/>
        <v>60897</v>
      </c>
      <c r="F168" s="85">
        <f t="shared" si="23"/>
        <v>1.92633349351273</v>
      </c>
    </row>
  </sheetData>
  <mergeCells count="2">
    <mergeCell ref="A2:F2"/>
    <mergeCell ref="A3:F3"/>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B18"/>
  <sheetViews>
    <sheetView workbookViewId="0">
      <selection activeCell="B30" sqref="B30"/>
    </sheetView>
  </sheetViews>
  <sheetFormatPr defaultColWidth="9" defaultRowHeight="14.25" outlineLevelCol="1"/>
  <cols>
    <col min="1" max="1" width="22.625" customWidth="1"/>
    <col min="2" max="2" width="53.25" customWidth="1"/>
  </cols>
  <sheetData>
    <row r="1" spans="1:1">
      <c r="A1" s="13" t="s">
        <v>1650</v>
      </c>
    </row>
    <row r="2" ht="34.5" customHeight="1" spans="1:2">
      <c r="A2" s="14" t="s">
        <v>1651</v>
      </c>
      <c r="B2" s="14"/>
    </row>
    <row r="3" spans="2:2">
      <c r="B3" s="32" t="s">
        <v>8</v>
      </c>
    </row>
    <row r="4" s="22" customFormat="1" ht="18" customHeight="1" spans="1:2">
      <c r="A4" s="24" t="s">
        <v>1269</v>
      </c>
      <c r="B4" s="24" t="s">
        <v>1272</v>
      </c>
    </row>
    <row r="5" ht="18" customHeight="1" spans="1:2">
      <c r="A5" s="69"/>
      <c r="B5" s="69"/>
    </row>
    <row r="6" ht="18" customHeight="1" spans="1:2">
      <c r="A6" s="69"/>
      <c r="B6" s="69"/>
    </row>
    <row r="7" ht="18" customHeight="1" spans="1:2">
      <c r="A7" s="69"/>
      <c r="B7" s="69"/>
    </row>
    <row r="8" ht="18" customHeight="1" spans="1:2">
      <c r="A8" s="69"/>
      <c r="B8" s="69"/>
    </row>
    <row r="9" ht="18" customHeight="1" spans="1:2">
      <c r="A9" s="69"/>
      <c r="B9" s="69"/>
    </row>
    <row r="10" ht="18" customHeight="1" spans="1:2">
      <c r="A10" s="69"/>
      <c r="B10" s="69"/>
    </row>
    <row r="11" ht="18" customHeight="1" spans="1:2">
      <c r="A11" s="69"/>
      <c r="B11" s="69"/>
    </row>
    <row r="12" ht="18" customHeight="1" spans="1:2">
      <c r="A12" s="16" t="s">
        <v>1273</v>
      </c>
      <c r="B12" s="69"/>
    </row>
    <row r="13" ht="18" customHeight="1" spans="1:2">
      <c r="A13" s="74" t="s">
        <v>1274</v>
      </c>
      <c r="B13" s="66"/>
    </row>
    <row r="14" ht="18" customHeight="1" spans="1:2">
      <c r="A14" s="66"/>
      <c r="B14" s="66"/>
    </row>
    <row r="15" ht="18" customHeight="1" spans="1:2">
      <c r="A15" s="66"/>
      <c r="B15" s="66"/>
    </row>
    <row r="16" ht="18" customHeight="1" spans="1:2">
      <c r="A16" s="66"/>
      <c r="B16" s="66"/>
    </row>
    <row r="17" ht="18" customHeight="1"/>
    <row r="18" ht="18" customHeight="1"/>
  </sheetData>
  <mergeCells count="1">
    <mergeCell ref="A2:B2"/>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C20"/>
  <sheetViews>
    <sheetView workbookViewId="0">
      <selection activeCell="C17" sqref="C17"/>
    </sheetView>
  </sheetViews>
  <sheetFormatPr defaultColWidth="9" defaultRowHeight="14.25" outlineLevelCol="2"/>
  <cols>
    <col min="1" max="1" width="47.625" customWidth="1"/>
    <col min="2" max="2" width="29" customWidth="1"/>
    <col min="3" max="3" width="27.875" customWidth="1"/>
  </cols>
  <sheetData>
    <row r="1" spans="1:1">
      <c r="A1" s="13" t="s">
        <v>1652</v>
      </c>
    </row>
    <row r="2" ht="57.75" customHeight="1" spans="1:3">
      <c r="A2" s="71" t="s">
        <v>1653</v>
      </c>
      <c r="B2" s="14"/>
      <c r="C2" s="14"/>
    </row>
    <row r="3" spans="1:3">
      <c r="A3" s="66"/>
      <c r="B3" s="66"/>
      <c r="C3" s="67" t="s">
        <v>8</v>
      </c>
    </row>
    <row r="4" s="70" customFormat="1" ht="12" spans="1:3">
      <c r="A4" s="24" t="s">
        <v>1277</v>
      </c>
      <c r="B4" s="24" t="s">
        <v>82</v>
      </c>
      <c r="C4" s="24" t="s">
        <v>1278</v>
      </c>
    </row>
    <row r="5" spans="1:3">
      <c r="A5" s="72" t="s">
        <v>1654</v>
      </c>
      <c r="B5" s="69"/>
      <c r="C5" s="69"/>
    </row>
    <row r="6" spans="1:3">
      <c r="A6" s="72" t="s">
        <v>1655</v>
      </c>
      <c r="B6" s="69"/>
      <c r="C6" s="69"/>
    </row>
    <row r="7" spans="1:3">
      <c r="A7" s="72" t="s">
        <v>1656</v>
      </c>
      <c r="B7" s="69"/>
      <c r="C7" s="69"/>
    </row>
    <row r="8" spans="1:3">
      <c r="A8" s="72" t="s">
        <v>1657</v>
      </c>
      <c r="B8" s="69"/>
      <c r="C8" s="69"/>
    </row>
    <row r="9" spans="1:3">
      <c r="A9" s="72" t="s">
        <v>1658</v>
      </c>
      <c r="B9" s="69"/>
      <c r="C9" s="69"/>
    </row>
    <row r="10" spans="1:3">
      <c r="A10" s="72" t="s">
        <v>1659</v>
      </c>
      <c r="B10" s="69"/>
      <c r="C10" s="69"/>
    </row>
    <row r="11" spans="1:3">
      <c r="A11" s="72" t="s">
        <v>1660</v>
      </c>
      <c r="B11" s="69"/>
      <c r="C11" s="69"/>
    </row>
    <row r="12" spans="1:3">
      <c r="A12" s="72" t="s">
        <v>1661</v>
      </c>
      <c r="B12" s="69"/>
      <c r="C12" s="69"/>
    </row>
    <row r="13" spans="1:3">
      <c r="A13" s="72"/>
      <c r="B13" s="69"/>
      <c r="C13" s="69"/>
    </row>
    <row r="14" spans="1:3">
      <c r="A14" s="73" t="s">
        <v>1662</v>
      </c>
      <c r="B14" s="69"/>
      <c r="C14" s="69"/>
    </row>
    <row r="15" spans="1:3">
      <c r="A15" s="74" t="s">
        <v>1274</v>
      </c>
      <c r="B15" s="66"/>
      <c r="C15" s="66"/>
    </row>
    <row r="16" spans="1:3">
      <c r="A16" s="66"/>
      <c r="B16" s="66"/>
      <c r="C16" s="66"/>
    </row>
    <row r="17" spans="1:3">
      <c r="A17" s="66"/>
      <c r="B17" s="66"/>
      <c r="C17" s="66"/>
    </row>
    <row r="18" spans="1:3">
      <c r="A18" s="66"/>
      <c r="B18" s="66"/>
      <c r="C18" s="66"/>
    </row>
    <row r="19" spans="1:3">
      <c r="A19" s="66"/>
      <c r="B19" s="66"/>
      <c r="C19" s="66"/>
    </row>
    <row r="20" spans="1:3">
      <c r="A20" s="66"/>
      <c r="B20" s="66"/>
      <c r="C20" s="66"/>
    </row>
  </sheetData>
  <mergeCells count="1">
    <mergeCell ref="A2:C2"/>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C6"/>
  <sheetViews>
    <sheetView workbookViewId="0">
      <selection activeCell="B31" sqref="B31"/>
    </sheetView>
  </sheetViews>
  <sheetFormatPr defaultColWidth="9" defaultRowHeight="14.25" outlineLevelRow="5" outlineLevelCol="2"/>
  <cols>
    <col min="1" max="1" width="18.625" customWidth="1"/>
    <col min="2" max="2" width="31.5" customWidth="1"/>
    <col min="3" max="3" width="33" customWidth="1"/>
  </cols>
  <sheetData>
    <row r="1" spans="1:1">
      <c r="A1" s="13" t="s">
        <v>1663</v>
      </c>
    </row>
    <row r="2" ht="35.25" customHeight="1" spans="1:3">
      <c r="A2" s="14" t="s">
        <v>1664</v>
      </c>
      <c r="B2" s="14"/>
      <c r="C2" s="14"/>
    </row>
    <row r="3" ht="25.5" customHeight="1" spans="1:3">
      <c r="A3" s="66"/>
      <c r="B3" s="66"/>
      <c r="C3" s="67" t="s">
        <v>8</v>
      </c>
    </row>
    <row r="4" s="65" customFormat="1" ht="30.75" customHeight="1" spans="1:3">
      <c r="A4" s="24" t="s">
        <v>1269</v>
      </c>
      <c r="B4" s="24" t="s">
        <v>1665</v>
      </c>
      <c r="C4" s="24" t="s">
        <v>1666</v>
      </c>
    </row>
    <row r="5" s="65" customFormat="1" ht="20.1" customHeight="1" spans="1:3">
      <c r="A5" s="68" t="s">
        <v>1428</v>
      </c>
      <c r="B5" s="69">
        <v>57925</v>
      </c>
      <c r="C5" s="69">
        <v>49258</v>
      </c>
    </row>
    <row r="6" s="65" customFormat="1"/>
  </sheetData>
  <mergeCells count="1">
    <mergeCell ref="A2:C2"/>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G57"/>
  <sheetViews>
    <sheetView workbookViewId="0">
      <selection activeCell="A33" sqref="A33"/>
    </sheetView>
  </sheetViews>
  <sheetFormatPr defaultColWidth="9" defaultRowHeight="14.25" outlineLevelCol="6"/>
  <cols>
    <col min="1" max="1" width="40.625" customWidth="1"/>
    <col min="2" max="2" width="12.625" customWidth="1"/>
    <col min="3" max="3" width="12.75" customWidth="1"/>
  </cols>
  <sheetData>
    <row r="1" ht="19.5" customHeight="1" spans="1:7">
      <c r="A1" s="46" t="s">
        <v>1667</v>
      </c>
      <c r="B1" s="5"/>
      <c r="C1" s="5"/>
      <c r="D1" s="5"/>
      <c r="E1" s="5"/>
      <c r="F1" s="5"/>
      <c r="G1" s="5"/>
    </row>
    <row r="2" ht="20.25" spans="1:7">
      <c r="A2" s="47" t="s">
        <v>1668</v>
      </c>
      <c r="B2" s="47"/>
      <c r="C2" s="47"/>
      <c r="D2" s="47"/>
      <c r="E2" s="47"/>
      <c r="F2" s="47"/>
      <c r="G2" s="47"/>
    </row>
    <row r="3" spans="1:7">
      <c r="A3" s="5" t="s">
        <v>7</v>
      </c>
      <c r="B3" s="5" t="s">
        <v>7</v>
      </c>
      <c r="C3" s="5" t="s">
        <v>7</v>
      </c>
      <c r="D3" s="5" t="s">
        <v>7</v>
      </c>
      <c r="E3" s="5" t="s">
        <v>7</v>
      </c>
      <c r="F3" s="5" t="s">
        <v>7</v>
      </c>
      <c r="G3" s="5" t="s">
        <v>8</v>
      </c>
    </row>
    <row r="4" ht="36.75" spans="1:7">
      <c r="A4" s="59" t="s">
        <v>9</v>
      </c>
      <c r="B4" s="60" t="s">
        <v>1669</v>
      </c>
      <c r="C4" s="60" t="s">
        <v>1670</v>
      </c>
      <c r="D4" s="60" t="s">
        <v>1671</v>
      </c>
      <c r="E4" s="60" t="s">
        <v>1672</v>
      </c>
      <c r="F4" s="60" t="s">
        <v>1673</v>
      </c>
      <c r="G4" s="60" t="s">
        <v>1674</v>
      </c>
    </row>
    <row r="5" spans="1:7">
      <c r="A5" s="61" t="s">
        <v>1675</v>
      </c>
      <c r="B5" s="51"/>
      <c r="C5" s="51"/>
      <c r="D5" s="51"/>
      <c r="E5" s="51"/>
      <c r="F5" s="51"/>
      <c r="G5" s="51"/>
    </row>
    <row r="6" spans="1:7">
      <c r="A6" s="62" t="s">
        <v>1676</v>
      </c>
      <c r="B6" s="51"/>
      <c r="C6" s="51"/>
      <c r="D6" s="51"/>
      <c r="E6" s="51"/>
      <c r="F6" s="51"/>
      <c r="G6" s="51"/>
    </row>
    <row r="7" spans="1:7">
      <c r="A7" s="62" t="s">
        <v>1677</v>
      </c>
      <c r="B7" s="51"/>
      <c r="C7" s="51"/>
      <c r="D7" s="51"/>
      <c r="E7" s="51"/>
      <c r="F7" s="51"/>
      <c r="G7" s="51"/>
    </row>
    <row r="8" spans="1:7">
      <c r="A8" s="62" t="s">
        <v>1678</v>
      </c>
      <c r="B8" s="51"/>
      <c r="C8" s="51"/>
      <c r="D8" s="51"/>
      <c r="E8" s="51"/>
      <c r="F8" s="51"/>
      <c r="G8" s="51"/>
    </row>
    <row r="9" spans="1:7">
      <c r="A9" s="62" t="s">
        <v>1679</v>
      </c>
      <c r="B9" s="51"/>
      <c r="C9" s="51"/>
      <c r="D9" s="51"/>
      <c r="E9" s="51"/>
      <c r="F9" s="51"/>
      <c r="G9" s="51"/>
    </row>
    <row r="10" spans="1:7">
      <c r="A10" s="62" t="s">
        <v>1680</v>
      </c>
      <c r="B10" s="51"/>
      <c r="C10" s="51"/>
      <c r="D10" s="51"/>
      <c r="E10" s="51"/>
      <c r="F10" s="51"/>
      <c r="G10" s="51"/>
    </row>
    <row r="11" spans="1:7">
      <c r="A11" s="62" t="s">
        <v>1681</v>
      </c>
      <c r="B11" s="51"/>
      <c r="C11" s="51"/>
      <c r="D11" s="51"/>
      <c r="E11" s="51"/>
      <c r="F11" s="51"/>
      <c r="G11" s="51"/>
    </row>
    <row r="12" spans="1:7">
      <c r="A12" s="62" t="s">
        <v>1682</v>
      </c>
      <c r="B12" s="51"/>
      <c r="C12" s="51"/>
      <c r="D12" s="51"/>
      <c r="E12" s="51"/>
      <c r="F12" s="51"/>
      <c r="G12" s="51"/>
    </row>
    <row r="13" spans="1:7">
      <c r="A13" s="62" t="s">
        <v>1683</v>
      </c>
      <c r="B13" s="51"/>
      <c r="C13" s="51"/>
      <c r="D13" s="51"/>
      <c r="E13" s="51"/>
      <c r="F13" s="51"/>
      <c r="G13" s="51"/>
    </row>
    <row r="14" spans="1:7">
      <c r="A14" s="62" t="s">
        <v>1684</v>
      </c>
      <c r="B14" s="51"/>
      <c r="C14" s="51"/>
      <c r="D14" s="51"/>
      <c r="E14" s="51"/>
      <c r="F14" s="51"/>
      <c r="G14" s="51"/>
    </row>
    <row r="15" spans="1:7">
      <c r="A15" s="62" t="s">
        <v>1685</v>
      </c>
      <c r="B15" s="51"/>
      <c r="C15" s="51"/>
      <c r="D15" s="51"/>
      <c r="E15" s="51"/>
      <c r="F15" s="51"/>
      <c r="G15" s="51"/>
    </row>
    <row r="16" spans="1:7">
      <c r="A16" s="62" t="s">
        <v>1686</v>
      </c>
      <c r="B16" s="51"/>
      <c r="C16" s="51"/>
      <c r="D16" s="51"/>
      <c r="E16" s="51"/>
      <c r="F16" s="51"/>
      <c r="G16" s="51"/>
    </row>
    <row r="17" spans="1:7">
      <c r="A17" s="62" t="s">
        <v>1687</v>
      </c>
      <c r="B17" s="51"/>
      <c r="C17" s="51"/>
      <c r="D17" s="51"/>
      <c r="E17" s="51"/>
      <c r="F17" s="51"/>
      <c r="G17" s="51"/>
    </row>
    <row r="18" spans="1:7">
      <c r="A18" s="62" t="s">
        <v>1688</v>
      </c>
      <c r="B18" s="51"/>
      <c r="C18" s="51"/>
      <c r="D18" s="51"/>
      <c r="E18" s="51"/>
      <c r="F18" s="51"/>
      <c r="G18" s="51"/>
    </row>
    <row r="19" spans="1:7">
      <c r="A19" s="62" t="s">
        <v>1689</v>
      </c>
      <c r="B19" s="51"/>
      <c r="C19" s="51"/>
      <c r="D19" s="51"/>
      <c r="E19" s="51"/>
      <c r="F19" s="51"/>
      <c r="G19" s="51"/>
    </row>
    <row r="20" spans="1:7">
      <c r="A20" s="62" t="s">
        <v>1690</v>
      </c>
      <c r="B20" s="51"/>
      <c r="C20" s="51"/>
      <c r="D20" s="51"/>
      <c r="E20" s="51"/>
      <c r="F20" s="51"/>
      <c r="G20" s="51"/>
    </row>
    <row r="21" spans="1:7">
      <c r="A21" s="62" t="s">
        <v>1691</v>
      </c>
      <c r="B21" s="51"/>
      <c r="C21" s="51"/>
      <c r="D21" s="51"/>
      <c r="E21" s="51"/>
      <c r="F21" s="51"/>
      <c r="G21" s="51"/>
    </row>
    <row r="22" spans="1:7">
      <c r="A22" s="62" t="s">
        <v>1692</v>
      </c>
      <c r="B22" s="51"/>
      <c r="C22" s="51"/>
      <c r="D22" s="51"/>
      <c r="E22" s="51"/>
      <c r="F22" s="51"/>
      <c r="G22" s="51"/>
    </row>
    <row r="23" spans="1:7">
      <c r="A23" s="62" t="s">
        <v>1693</v>
      </c>
      <c r="B23" s="51"/>
      <c r="C23" s="51"/>
      <c r="D23" s="51"/>
      <c r="E23" s="51"/>
      <c r="F23" s="51"/>
      <c r="G23" s="51"/>
    </row>
    <row r="24" spans="1:7">
      <c r="A24" s="62" t="s">
        <v>1694</v>
      </c>
      <c r="B24" s="51"/>
      <c r="C24" s="51"/>
      <c r="D24" s="51"/>
      <c r="E24" s="51"/>
      <c r="F24" s="51"/>
      <c r="G24" s="51"/>
    </row>
    <row r="25" spans="1:7">
      <c r="A25" s="62" t="s">
        <v>1695</v>
      </c>
      <c r="B25" s="51"/>
      <c r="C25" s="51"/>
      <c r="D25" s="51"/>
      <c r="E25" s="51"/>
      <c r="F25" s="51"/>
      <c r="G25" s="51"/>
    </row>
    <row r="26" spans="1:7">
      <c r="A26" s="62" t="s">
        <v>1696</v>
      </c>
      <c r="B26" s="51"/>
      <c r="C26" s="51"/>
      <c r="D26" s="51"/>
      <c r="E26" s="51"/>
      <c r="F26" s="51"/>
      <c r="G26" s="51"/>
    </row>
    <row r="27" spans="1:7">
      <c r="A27" s="62" t="s">
        <v>1697</v>
      </c>
      <c r="B27" s="51"/>
      <c r="C27" s="51"/>
      <c r="D27" s="51"/>
      <c r="E27" s="51"/>
      <c r="F27" s="51"/>
      <c r="G27" s="51"/>
    </row>
    <row r="28" spans="1:7">
      <c r="A28" s="62" t="s">
        <v>1698</v>
      </c>
      <c r="B28" s="51"/>
      <c r="C28" s="51"/>
      <c r="D28" s="51"/>
      <c r="E28" s="51"/>
      <c r="F28" s="51"/>
      <c r="G28" s="51"/>
    </row>
    <row r="29" spans="1:7">
      <c r="A29" s="62" t="s">
        <v>1699</v>
      </c>
      <c r="B29" s="51"/>
      <c r="C29" s="51"/>
      <c r="D29" s="51"/>
      <c r="E29" s="51"/>
      <c r="F29" s="51"/>
      <c r="G29" s="51"/>
    </row>
    <row r="30" spans="1:7">
      <c r="A30" s="62" t="s">
        <v>1700</v>
      </c>
      <c r="B30" s="51"/>
      <c r="C30" s="51"/>
      <c r="D30" s="51"/>
      <c r="E30" s="51"/>
      <c r="F30" s="51"/>
      <c r="G30" s="51"/>
    </row>
    <row r="31" spans="1:7">
      <c r="A31" s="62" t="s">
        <v>1701</v>
      </c>
      <c r="B31" s="51"/>
      <c r="C31" s="51"/>
      <c r="D31" s="51"/>
      <c r="E31" s="51"/>
      <c r="F31" s="51"/>
      <c r="G31" s="51"/>
    </row>
    <row r="32" spans="1:7">
      <c r="A32" s="62" t="s">
        <v>1702</v>
      </c>
      <c r="B32" s="51"/>
      <c r="C32" s="51"/>
      <c r="D32" s="51"/>
      <c r="E32" s="51"/>
      <c r="F32" s="51"/>
      <c r="G32" s="51"/>
    </row>
    <row r="33" spans="1:7">
      <c r="A33" s="62" t="s">
        <v>1703</v>
      </c>
      <c r="B33" s="51"/>
      <c r="C33" s="51"/>
      <c r="D33" s="51"/>
      <c r="E33" s="51"/>
      <c r="F33" s="51"/>
      <c r="G33" s="51"/>
    </row>
    <row r="34" spans="1:7">
      <c r="A34" s="62" t="s">
        <v>1704</v>
      </c>
      <c r="B34" s="51"/>
      <c r="C34" s="51"/>
      <c r="D34" s="51"/>
      <c r="E34" s="51"/>
      <c r="F34" s="51"/>
      <c r="G34" s="51"/>
    </row>
    <row r="35" spans="1:7">
      <c r="A35" s="62" t="s">
        <v>1705</v>
      </c>
      <c r="B35" s="51"/>
      <c r="C35" s="51"/>
      <c r="D35" s="51"/>
      <c r="E35" s="51"/>
      <c r="F35" s="51"/>
      <c r="G35" s="51"/>
    </row>
    <row r="36" spans="1:7">
      <c r="A36" s="62" t="s">
        <v>1706</v>
      </c>
      <c r="B36" s="51"/>
      <c r="C36" s="51"/>
      <c r="D36" s="51"/>
      <c r="E36" s="51"/>
      <c r="F36" s="51"/>
      <c r="G36" s="51"/>
    </row>
    <row r="37" spans="1:7">
      <c r="A37" s="63" t="s">
        <v>1707</v>
      </c>
      <c r="B37" s="51"/>
      <c r="C37" s="51"/>
      <c r="D37" s="51"/>
      <c r="E37" s="51"/>
      <c r="F37" s="51"/>
      <c r="G37" s="51"/>
    </row>
    <row r="38" spans="1:7">
      <c r="A38" s="62" t="s">
        <v>1708</v>
      </c>
      <c r="B38" s="51"/>
      <c r="C38" s="51"/>
      <c r="D38" s="51"/>
      <c r="E38" s="51"/>
      <c r="F38" s="51"/>
      <c r="G38" s="51"/>
    </row>
    <row r="39" spans="1:7">
      <c r="A39" s="62" t="s">
        <v>1709</v>
      </c>
      <c r="B39" s="51"/>
      <c r="C39" s="51"/>
      <c r="D39" s="51"/>
      <c r="E39" s="51"/>
      <c r="F39" s="51"/>
      <c r="G39" s="51"/>
    </row>
    <row r="40" spans="1:7">
      <c r="A40" s="62" t="s">
        <v>1710</v>
      </c>
      <c r="B40" s="51"/>
      <c r="C40" s="51"/>
      <c r="D40" s="51"/>
      <c r="E40" s="51"/>
      <c r="F40" s="51"/>
      <c r="G40" s="51"/>
    </row>
    <row r="41" spans="1:7">
      <c r="A41" s="62" t="s">
        <v>1711</v>
      </c>
      <c r="B41" s="51"/>
      <c r="C41" s="51"/>
      <c r="D41" s="51"/>
      <c r="E41" s="51"/>
      <c r="F41" s="51"/>
      <c r="G41" s="51"/>
    </row>
    <row r="42" spans="1:7">
      <c r="A42" s="63" t="s">
        <v>1712</v>
      </c>
      <c r="B42" s="51"/>
      <c r="C42" s="51"/>
      <c r="D42" s="51"/>
      <c r="E42" s="51"/>
      <c r="F42" s="51"/>
      <c r="G42" s="51"/>
    </row>
    <row r="43" spans="1:7">
      <c r="A43" s="62" t="s">
        <v>1713</v>
      </c>
      <c r="B43" s="51"/>
      <c r="C43" s="51"/>
      <c r="D43" s="51"/>
      <c r="E43" s="51"/>
      <c r="F43" s="51"/>
      <c r="G43" s="51"/>
    </row>
    <row r="44" spans="1:7">
      <c r="A44" s="62" t="s">
        <v>1714</v>
      </c>
      <c r="B44" s="51"/>
      <c r="C44" s="51"/>
      <c r="D44" s="51"/>
      <c r="E44" s="51"/>
      <c r="F44" s="51"/>
      <c r="G44" s="51"/>
    </row>
    <row r="45" spans="1:7">
      <c r="A45" s="62" t="s">
        <v>1715</v>
      </c>
      <c r="B45" s="51"/>
      <c r="C45" s="51"/>
      <c r="D45" s="51"/>
      <c r="E45" s="51"/>
      <c r="F45" s="51"/>
      <c r="G45" s="51"/>
    </row>
    <row r="46" spans="1:7">
      <c r="A46" s="62" t="s">
        <v>1716</v>
      </c>
      <c r="B46" s="51"/>
      <c r="C46" s="51"/>
      <c r="D46" s="51"/>
      <c r="E46" s="51"/>
      <c r="F46" s="51"/>
      <c r="G46" s="51"/>
    </row>
    <row r="47" spans="1:7">
      <c r="A47" s="62" t="s">
        <v>1717</v>
      </c>
      <c r="B47" s="51"/>
      <c r="C47" s="51"/>
      <c r="D47" s="51"/>
      <c r="E47" s="51"/>
      <c r="F47" s="51"/>
      <c r="G47" s="51"/>
    </row>
    <row r="48" spans="1:7">
      <c r="A48" s="63" t="s">
        <v>1718</v>
      </c>
      <c r="B48" s="51"/>
      <c r="C48" s="51"/>
      <c r="D48" s="51"/>
      <c r="E48" s="51"/>
      <c r="F48" s="51"/>
      <c r="G48" s="51"/>
    </row>
    <row r="49" spans="1:7">
      <c r="A49" s="62" t="s">
        <v>1719</v>
      </c>
      <c r="B49" s="51"/>
      <c r="C49" s="51"/>
      <c r="D49" s="51"/>
      <c r="E49" s="51"/>
      <c r="F49" s="51"/>
      <c r="G49" s="51"/>
    </row>
    <row r="50" spans="1:7">
      <c r="A50" s="62" t="s">
        <v>1720</v>
      </c>
      <c r="B50" s="51"/>
      <c r="C50" s="51"/>
      <c r="D50" s="51"/>
      <c r="E50" s="51"/>
      <c r="F50" s="51"/>
      <c r="G50" s="51"/>
    </row>
    <row r="51" spans="1:7">
      <c r="A51" s="62" t="s">
        <v>1721</v>
      </c>
      <c r="B51" s="51"/>
      <c r="C51" s="51"/>
      <c r="D51" s="51"/>
      <c r="E51" s="51"/>
      <c r="F51" s="51"/>
      <c r="G51" s="51"/>
    </row>
    <row r="52" spans="1:7">
      <c r="A52" s="63" t="s">
        <v>1722</v>
      </c>
      <c r="B52" s="51"/>
      <c r="C52" s="51"/>
      <c r="D52" s="51"/>
      <c r="E52" s="51"/>
      <c r="F52" s="51"/>
      <c r="G52" s="51"/>
    </row>
    <row r="53" spans="1:7">
      <c r="A53" s="64" t="s">
        <v>1273</v>
      </c>
      <c r="B53" s="51"/>
      <c r="C53" s="51"/>
      <c r="D53" s="51"/>
      <c r="E53" s="51"/>
      <c r="F53" s="51"/>
      <c r="G53" s="51"/>
    </row>
    <row r="54" spans="1:7">
      <c r="A54" s="56" t="s">
        <v>1723</v>
      </c>
      <c r="B54" s="51"/>
      <c r="C54" s="51"/>
      <c r="D54" s="51"/>
      <c r="E54" s="51">
        <v>1</v>
      </c>
      <c r="F54" s="51"/>
      <c r="G54" s="51"/>
    </row>
    <row r="55" spans="1:7">
      <c r="A55" s="56" t="s">
        <v>1724</v>
      </c>
      <c r="B55" s="51"/>
      <c r="C55" s="51"/>
      <c r="D55" s="51"/>
      <c r="E55" s="51"/>
      <c r="F55" s="51"/>
      <c r="G55" s="51"/>
    </row>
    <row r="56" spans="1:7">
      <c r="A56" s="56" t="s">
        <v>1725</v>
      </c>
      <c r="B56" s="51"/>
      <c r="C56" s="51"/>
      <c r="D56" s="51"/>
      <c r="E56" s="51">
        <v>1</v>
      </c>
      <c r="F56" s="51"/>
      <c r="G56" s="51"/>
    </row>
    <row r="57" ht="15.75" spans="1:7">
      <c r="A57" s="57" t="s">
        <v>1726</v>
      </c>
      <c r="B57" s="58"/>
      <c r="C57" s="5"/>
      <c r="D57" s="5"/>
      <c r="E57" s="5"/>
      <c r="F57" s="5"/>
      <c r="G57" s="5"/>
    </row>
  </sheetData>
  <mergeCells count="2">
    <mergeCell ref="A2:G2"/>
    <mergeCell ref="A57:B57"/>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G41"/>
  <sheetViews>
    <sheetView workbookViewId="0">
      <selection activeCell="A14" sqref="A14"/>
    </sheetView>
  </sheetViews>
  <sheetFormatPr defaultColWidth="9" defaultRowHeight="14.25" outlineLevelCol="6"/>
  <cols>
    <col min="1" max="1" width="34.875" customWidth="1"/>
    <col min="2" max="3" width="12.25" customWidth="1"/>
    <col min="4" max="4" width="16.125" customWidth="1"/>
    <col min="5" max="5" width="12.25" customWidth="1"/>
  </cols>
  <sheetData>
    <row r="1" ht="28.5" customHeight="1" spans="1:7">
      <c r="A1" s="46" t="s">
        <v>1727</v>
      </c>
      <c r="B1" s="5"/>
      <c r="C1" s="5"/>
      <c r="D1" s="5"/>
      <c r="E1" s="5"/>
      <c r="F1" s="5"/>
      <c r="G1" s="5"/>
    </row>
    <row r="2" ht="20.25" spans="1:7">
      <c r="A2" s="47" t="s">
        <v>1728</v>
      </c>
      <c r="B2" s="47"/>
      <c r="C2" s="47"/>
      <c r="D2" s="47"/>
      <c r="E2" s="47"/>
      <c r="F2" s="47"/>
      <c r="G2" s="47"/>
    </row>
    <row r="3" spans="1:7">
      <c r="A3" s="5"/>
      <c r="B3" s="5"/>
      <c r="C3" s="5"/>
      <c r="D3" s="5"/>
      <c r="E3" s="5"/>
      <c r="F3" s="5"/>
      <c r="G3" s="5" t="s">
        <v>8</v>
      </c>
    </row>
    <row r="4" ht="36.75" spans="1:7">
      <c r="A4" s="48" t="s">
        <v>1729</v>
      </c>
      <c r="B4" s="49" t="s">
        <v>1669</v>
      </c>
      <c r="C4" s="49" t="s">
        <v>1670</v>
      </c>
      <c r="D4" s="49" t="s">
        <v>1671</v>
      </c>
      <c r="E4" s="49" t="s">
        <v>1672</v>
      </c>
      <c r="F4" s="49" t="s">
        <v>1673</v>
      </c>
      <c r="G4" s="49" t="s">
        <v>1674</v>
      </c>
    </row>
    <row r="5" spans="1:7">
      <c r="A5" s="50" t="s">
        <v>1498</v>
      </c>
      <c r="B5" s="51"/>
      <c r="C5" s="51"/>
      <c r="D5" s="51"/>
      <c r="E5" s="51"/>
      <c r="F5" s="51"/>
      <c r="G5" s="51"/>
    </row>
    <row r="6" spans="1:7">
      <c r="A6" s="50" t="s">
        <v>519</v>
      </c>
      <c r="B6" s="51"/>
      <c r="C6" s="51"/>
      <c r="D6" s="51"/>
      <c r="E6" s="51"/>
      <c r="F6" s="51"/>
      <c r="G6" s="51"/>
    </row>
    <row r="7" spans="1:7">
      <c r="A7" s="52" t="s">
        <v>1730</v>
      </c>
      <c r="B7" s="51"/>
      <c r="C7" s="51"/>
      <c r="D7" s="51"/>
      <c r="E7" s="51"/>
      <c r="F7" s="51"/>
      <c r="G7" s="51"/>
    </row>
    <row r="8" spans="1:7">
      <c r="A8" s="50" t="s">
        <v>1731</v>
      </c>
      <c r="B8" s="51"/>
      <c r="C8" s="51"/>
      <c r="D8" s="51"/>
      <c r="E8" s="51"/>
      <c r="F8" s="51"/>
      <c r="G8" s="51"/>
    </row>
    <row r="9" spans="1:7">
      <c r="A9" s="50" t="s">
        <v>1732</v>
      </c>
      <c r="B9" s="51"/>
      <c r="C9" s="51"/>
      <c r="D9" s="51"/>
      <c r="E9" s="51"/>
      <c r="F9" s="51"/>
      <c r="G9" s="51"/>
    </row>
    <row r="10" spans="1:7">
      <c r="A10" s="52" t="s">
        <v>1733</v>
      </c>
      <c r="B10" s="51"/>
      <c r="C10" s="51"/>
      <c r="D10" s="51"/>
      <c r="E10" s="51"/>
      <c r="F10" s="51"/>
      <c r="G10" s="51"/>
    </row>
    <row r="11" spans="1:7">
      <c r="A11" s="52" t="s">
        <v>1734</v>
      </c>
      <c r="B11" s="51"/>
      <c r="C11" s="51"/>
      <c r="D11" s="51"/>
      <c r="E11" s="51"/>
      <c r="F11" s="51"/>
      <c r="G11" s="51"/>
    </row>
    <row r="12" spans="1:7">
      <c r="A12" s="52" t="s">
        <v>1735</v>
      </c>
      <c r="B12" s="51"/>
      <c r="C12" s="51"/>
      <c r="D12" s="51"/>
      <c r="E12" s="51"/>
      <c r="F12" s="51"/>
      <c r="G12" s="51"/>
    </row>
    <row r="13" spans="1:7">
      <c r="A13" s="52" t="s">
        <v>1736</v>
      </c>
      <c r="B13" s="51"/>
      <c r="C13" s="51"/>
      <c r="D13" s="51"/>
      <c r="E13" s="51"/>
      <c r="F13" s="51"/>
      <c r="G13" s="51"/>
    </row>
    <row r="14" spans="1:7">
      <c r="A14" s="52" t="s">
        <v>1737</v>
      </c>
      <c r="B14" s="51"/>
      <c r="C14" s="51"/>
      <c r="D14" s="51"/>
      <c r="E14" s="51"/>
      <c r="F14" s="51"/>
      <c r="G14" s="51"/>
    </row>
    <row r="15" spans="1:7">
      <c r="A15" s="52" t="s">
        <v>1738</v>
      </c>
      <c r="B15" s="51"/>
      <c r="C15" s="51"/>
      <c r="D15" s="51"/>
      <c r="E15" s="51"/>
      <c r="F15" s="51"/>
      <c r="G15" s="51"/>
    </row>
    <row r="16" spans="1:7">
      <c r="A16" s="52" t="s">
        <v>1739</v>
      </c>
      <c r="B16" s="51"/>
      <c r="C16" s="51"/>
      <c r="D16" s="51"/>
      <c r="E16" s="51"/>
      <c r="F16" s="51"/>
      <c r="G16" s="51"/>
    </row>
    <row r="17" spans="1:7">
      <c r="A17" s="52" t="s">
        <v>1740</v>
      </c>
      <c r="B17" s="51"/>
      <c r="C17" s="51"/>
      <c r="D17" s="51"/>
      <c r="E17" s="51"/>
      <c r="F17" s="51"/>
      <c r="G17" s="51"/>
    </row>
    <row r="18" spans="1:7">
      <c r="A18" s="52" t="s">
        <v>1741</v>
      </c>
      <c r="B18" s="51"/>
      <c r="C18" s="51"/>
      <c r="D18" s="51"/>
      <c r="E18" s="51"/>
      <c r="F18" s="51"/>
      <c r="G18" s="51"/>
    </row>
    <row r="19" spans="1:7">
      <c r="A19" s="50" t="s">
        <v>1742</v>
      </c>
      <c r="B19" s="51"/>
      <c r="C19" s="51"/>
      <c r="D19" s="51"/>
      <c r="E19" s="51"/>
      <c r="F19" s="51"/>
      <c r="G19" s="51"/>
    </row>
    <row r="20" spans="1:7">
      <c r="A20" s="52" t="s">
        <v>1743</v>
      </c>
      <c r="B20" s="51"/>
      <c r="C20" s="51"/>
      <c r="D20" s="51"/>
      <c r="E20" s="51"/>
      <c r="F20" s="51"/>
      <c r="G20" s="51"/>
    </row>
    <row r="21" spans="1:7">
      <c r="A21" s="52" t="s">
        <v>1744</v>
      </c>
      <c r="B21" s="51"/>
      <c r="C21" s="51"/>
      <c r="D21" s="51"/>
      <c r="E21" s="51"/>
      <c r="F21" s="51"/>
      <c r="G21" s="51"/>
    </row>
    <row r="22" spans="1:7">
      <c r="A22" s="52" t="s">
        <v>1745</v>
      </c>
      <c r="B22" s="51"/>
      <c r="C22" s="51"/>
      <c r="D22" s="51"/>
      <c r="E22" s="51"/>
      <c r="F22" s="51"/>
      <c r="G22" s="51"/>
    </row>
    <row r="23" spans="1:7">
      <c r="A23" s="52" t="s">
        <v>1746</v>
      </c>
      <c r="B23" s="51"/>
      <c r="C23" s="51"/>
      <c r="D23" s="51"/>
      <c r="E23" s="51"/>
      <c r="F23" s="51"/>
      <c r="G23" s="51"/>
    </row>
    <row r="24" spans="1:7">
      <c r="A24" s="52" t="s">
        <v>1747</v>
      </c>
      <c r="B24" s="51"/>
      <c r="C24" s="51"/>
      <c r="D24" s="51"/>
      <c r="E24" s="51"/>
      <c r="F24" s="51"/>
      <c r="G24" s="51"/>
    </row>
    <row r="25" spans="1:7">
      <c r="A25" s="52" t="s">
        <v>1748</v>
      </c>
      <c r="B25" s="51"/>
      <c r="C25" s="51"/>
      <c r="D25" s="51"/>
      <c r="E25" s="51"/>
      <c r="F25" s="51"/>
      <c r="G25" s="51"/>
    </row>
    <row r="26" spans="1:7">
      <c r="A26" s="52" t="s">
        <v>1749</v>
      </c>
      <c r="B26" s="51"/>
      <c r="C26" s="51"/>
      <c r="D26" s="51"/>
      <c r="E26" s="51"/>
      <c r="F26" s="51"/>
      <c r="G26" s="51"/>
    </row>
    <row r="27" spans="1:7">
      <c r="A27" s="52" t="s">
        <v>1750</v>
      </c>
      <c r="B27" s="51"/>
      <c r="C27" s="51"/>
      <c r="D27" s="51"/>
      <c r="E27" s="51"/>
      <c r="F27" s="51"/>
      <c r="G27" s="51"/>
    </row>
    <row r="28" spans="1:7">
      <c r="A28" s="50" t="s">
        <v>1751</v>
      </c>
      <c r="B28" s="51"/>
      <c r="C28" s="51"/>
      <c r="D28" s="51"/>
      <c r="E28" s="51"/>
      <c r="F28" s="51"/>
      <c r="G28" s="51"/>
    </row>
    <row r="29" spans="1:7">
      <c r="A29" s="52" t="s">
        <v>1752</v>
      </c>
      <c r="B29" s="51"/>
      <c r="C29" s="51"/>
      <c r="D29" s="51"/>
      <c r="E29" s="51"/>
      <c r="F29" s="51"/>
      <c r="G29" s="51"/>
    </row>
    <row r="30" spans="1:7">
      <c r="A30" s="53" t="s">
        <v>1753</v>
      </c>
      <c r="B30" s="51"/>
      <c r="C30" s="51"/>
      <c r="D30" s="51"/>
      <c r="E30" s="51"/>
      <c r="F30" s="51"/>
      <c r="G30" s="51"/>
    </row>
    <row r="31" spans="1:7">
      <c r="A31" s="54" t="s">
        <v>1754</v>
      </c>
      <c r="B31" s="51"/>
      <c r="C31" s="51"/>
      <c r="D31" s="51"/>
      <c r="E31" s="51"/>
      <c r="F31" s="51"/>
      <c r="G31" s="51"/>
    </row>
    <row r="32" spans="1:7">
      <c r="A32" s="54" t="s">
        <v>1755</v>
      </c>
      <c r="B32" s="51"/>
      <c r="C32" s="51"/>
      <c r="D32" s="51"/>
      <c r="E32" s="51"/>
      <c r="F32" s="51"/>
      <c r="G32" s="51"/>
    </row>
    <row r="33" spans="1:7">
      <c r="A33" s="54" t="s">
        <v>1756</v>
      </c>
      <c r="B33" s="51"/>
      <c r="C33" s="51"/>
      <c r="D33" s="51"/>
      <c r="E33" s="51"/>
      <c r="F33" s="51"/>
      <c r="G33" s="51"/>
    </row>
    <row r="34" spans="1:7">
      <c r="A34" s="53" t="s">
        <v>1757</v>
      </c>
      <c r="B34" s="51"/>
      <c r="C34" s="51"/>
      <c r="D34" s="51"/>
      <c r="E34" s="51"/>
      <c r="F34" s="51"/>
      <c r="G34" s="51"/>
    </row>
    <row r="35" spans="1:7">
      <c r="A35" s="54" t="s">
        <v>1758</v>
      </c>
      <c r="B35" s="51"/>
      <c r="C35" s="51"/>
      <c r="D35" s="51"/>
      <c r="E35" s="51"/>
      <c r="F35" s="51"/>
      <c r="G35" s="51"/>
    </row>
    <row r="36" spans="1:7">
      <c r="A36" s="55" t="s">
        <v>1759</v>
      </c>
      <c r="B36" s="51"/>
      <c r="C36" s="51"/>
      <c r="D36" s="51"/>
      <c r="E36" s="51"/>
      <c r="F36" s="51"/>
      <c r="G36" s="51"/>
    </row>
    <row r="37" spans="1:7">
      <c r="A37" s="51" t="s">
        <v>1760</v>
      </c>
      <c r="B37" s="51"/>
      <c r="C37" s="51"/>
      <c r="D37" s="51"/>
      <c r="E37" s="51"/>
      <c r="F37" s="51"/>
      <c r="G37" s="51"/>
    </row>
    <row r="38" spans="1:7">
      <c r="A38" s="56" t="s">
        <v>1273</v>
      </c>
      <c r="B38" s="51"/>
      <c r="C38" s="51"/>
      <c r="D38" s="51"/>
      <c r="E38" s="51"/>
      <c r="F38" s="51"/>
      <c r="G38" s="51"/>
    </row>
    <row r="39" spans="1:7">
      <c r="A39" s="56" t="s">
        <v>1761</v>
      </c>
      <c r="B39" s="51"/>
      <c r="C39" s="51"/>
      <c r="D39" s="51"/>
      <c r="E39" s="51">
        <v>1</v>
      </c>
      <c r="F39" s="51"/>
      <c r="G39" s="51"/>
    </row>
    <row r="40" spans="1:7">
      <c r="A40" s="56" t="s">
        <v>1725</v>
      </c>
      <c r="B40" s="51"/>
      <c r="C40" s="51"/>
      <c r="D40" s="51"/>
      <c r="E40" s="51">
        <v>1</v>
      </c>
      <c r="F40" s="51"/>
      <c r="G40" s="51"/>
    </row>
    <row r="41" ht="15.75" spans="1:7">
      <c r="A41" s="57" t="s">
        <v>1726</v>
      </c>
      <c r="B41" s="58"/>
      <c r="C41" s="5"/>
      <c r="D41" s="5"/>
      <c r="E41" s="5"/>
      <c r="F41" s="5"/>
      <c r="G41" s="5"/>
    </row>
  </sheetData>
  <mergeCells count="2">
    <mergeCell ref="A2:G2"/>
    <mergeCell ref="A41:B41"/>
  </mergeCell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E67"/>
  <sheetViews>
    <sheetView workbookViewId="0">
      <selection activeCell="E40" sqref="E40"/>
    </sheetView>
  </sheetViews>
  <sheetFormatPr defaultColWidth="9" defaultRowHeight="14.25" outlineLevelCol="4"/>
  <cols>
    <col min="1" max="1" width="41" customWidth="1"/>
    <col min="2" max="2" width="19" customWidth="1"/>
    <col min="3" max="3" width="14.25" customWidth="1"/>
    <col min="4" max="4" width="15.125" customWidth="1"/>
    <col min="5" max="5" width="19" customWidth="1"/>
  </cols>
  <sheetData>
    <row r="1" spans="1:1">
      <c r="A1" s="13" t="s">
        <v>1762</v>
      </c>
    </row>
    <row r="2" ht="36.75" customHeight="1" spans="1:5">
      <c r="A2" s="14" t="s">
        <v>1763</v>
      </c>
      <c r="B2" s="14"/>
      <c r="C2" s="14"/>
      <c r="D2" s="14"/>
      <c r="E2" s="14"/>
    </row>
    <row r="3" ht="19.5" customHeight="1" spans="5:5">
      <c r="E3" s="32" t="s">
        <v>8</v>
      </c>
    </row>
    <row r="4" s="22" customFormat="1" ht="18" customHeight="1" spans="1:5">
      <c r="A4" s="24" t="s">
        <v>1764</v>
      </c>
      <c r="B4" s="24" t="s">
        <v>79</v>
      </c>
      <c r="C4" s="24" t="s">
        <v>80</v>
      </c>
      <c r="D4" s="24" t="s">
        <v>82</v>
      </c>
      <c r="E4" s="24" t="s">
        <v>1457</v>
      </c>
    </row>
    <row r="5" ht="18" customHeight="1" spans="1:5">
      <c r="A5" s="33" t="s">
        <v>1765</v>
      </c>
      <c r="B5" s="34">
        <v>43739</v>
      </c>
      <c r="C5" s="35">
        <v>55234</v>
      </c>
      <c r="D5" s="36">
        <v>61092</v>
      </c>
      <c r="E5" s="37">
        <f>(D5-B5)/B5</f>
        <v>0.396739751709001</v>
      </c>
    </row>
    <row r="6" ht="18" customHeight="1" spans="1:5">
      <c r="A6" s="33" t="s">
        <v>1766</v>
      </c>
      <c r="B6" s="34">
        <v>21305</v>
      </c>
      <c r="C6" s="35">
        <v>27939</v>
      </c>
      <c r="D6" s="36">
        <v>30261</v>
      </c>
      <c r="E6" s="37">
        <f t="shared" ref="E6:E40" si="0">(D6-B6)/B6</f>
        <v>0.420370804975358</v>
      </c>
    </row>
    <row r="7" ht="18" customHeight="1" spans="1:5">
      <c r="A7" s="33" t="s">
        <v>1767</v>
      </c>
      <c r="B7" s="34">
        <v>21163</v>
      </c>
      <c r="C7" s="35">
        <v>26018</v>
      </c>
      <c r="D7" s="36">
        <v>28881</v>
      </c>
      <c r="E7" s="37">
        <f t="shared" si="0"/>
        <v>0.364693096441903</v>
      </c>
    </row>
    <row r="8" ht="18" customHeight="1" spans="1:5">
      <c r="A8" s="33" t="s">
        <v>1768</v>
      </c>
      <c r="B8" s="34">
        <v>1271</v>
      </c>
      <c r="C8" s="35">
        <v>1277</v>
      </c>
      <c r="D8" s="38">
        <v>1950</v>
      </c>
      <c r="E8" s="37">
        <f t="shared" si="0"/>
        <v>0.534225019669551</v>
      </c>
    </row>
    <row r="9" ht="18" customHeight="1" spans="1:5">
      <c r="A9" s="33" t="s">
        <v>1769</v>
      </c>
      <c r="B9" s="34">
        <v>24222</v>
      </c>
      <c r="C9" s="35">
        <v>26950</v>
      </c>
      <c r="D9" s="36">
        <v>29824</v>
      </c>
      <c r="E9" s="37">
        <f t="shared" si="0"/>
        <v>0.231277351168359</v>
      </c>
    </row>
    <row r="10" ht="18" customHeight="1" spans="1:5">
      <c r="A10" s="33" t="s">
        <v>1766</v>
      </c>
      <c r="B10" s="34">
        <v>12627</v>
      </c>
      <c r="C10" s="35">
        <v>13391</v>
      </c>
      <c r="D10" s="39">
        <v>13394</v>
      </c>
      <c r="E10" s="37">
        <f t="shared" si="0"/>
        <v>0.0607428526174071</v>
      </c>
    </row>
    <row r="11" ht="18" customHeight="1" spans="1:5">
      <c r="A11" s="33" t="s">
        <v>1767</v>
      </c>
      <c r="B11" s="34">
        <v>10549</v>
      </c>
      <c r="C11" s="35">
        <v>12580</v>
      </c>
      <c r="D11" s="39">
        <v>14822</v>
      </c>
      <c r="E11" s="37">
        <f t="shared" si="0"/>
        <v>0.405062091193478</v>
      </c>
    </row>
    <row r="12" ht="18" customHeight="1" spans="1:5">
      <c r="A12" s="33" t="s">
        <v>1770</v>
      </c>
      <c r="B12" s="34">
        <v>1046</v>
      </c>
      <c r="C12" s="35">
        <v>979</v>
      </c>
      <c r="D12" s="39">
        <v>1608</v>
      </c>
      <c r="E12" s="37">
        <f t="shared" si="0"/>
        <v>0.537284894837476</v>
      </c>
    </row>
    <row r="13" s="23" customFormat="1" ht="18" customHeight="1" spans="1:5">
      <c r="A13" s="33" t="s">
        <v>1771</v>
      </c>
      <c r="B13" s="34">
        <v>2278</v>
      </c>
      <c r="C13" s="35">
        <v>2733</v>
      </c>
      <c r="D13" s="39">
        <v>2763</v>
      </c>
      <c r="E13" s="37">
        <f t="shared" si="0"/>
        <v>0.212906057945566</v>
      </c>
    </row>
    <row r="14" s="23" customFormat="1" ht="18" customHeight="1" spans="1:5">
      <c r="A14" s="33" t="s">
        <v>1772</v>
      </c>
      <c r="B14" s="34">
        <v>573</v>
      </c>
      <c r="C14" s="35">
        <v>577</v>
      </c>
      <c r="D14" s="39">
        <v>593</v>
      </c>
      <c r="E14" s="37">
        <f t="shared" si="0"/>
        <v>0.0349040139616056</v>
      </c>
    </row>
    <row r="15" s="23" customFormat="1" ht="18" customHeight="1" spans="1:5">
      <c r="A15" s="40" t="s">
        <v>1773</v>
      </c>
      <c r="B15" s="34">
        <v>1638</v>
      </c>
      <c r="C15" s="35">
        <v>2081</v>
      </c>
      <c r="D15" s="39">
        <v>2095</v>
      </c>
      <c r="E15" s="37">
        <f t="shared" si="0"/>
        <v>0.278998778998779</v>
      </c>
    </row>
    <row r="16" s="23" customFormat="1" ht="18" customHeight="1" spans="1:5">
      <c r="A16" s="40" t="s">
        <v>1774</v>
      </c>
      <c r="B16" s="34">
        <v>67</v>
      </c>
      <c r="C16" s="35">
        <v>75</v>
      </c>
      <c r="D16" s="39">
        <v>75</v>
      </c>
      <c r="E16" s="37">
        <f t="shared" si="0"/>
        <v>0.119402985074627</v>
      </c>
    </row>
    <row r="17" ht="18" customHeight="1" spans="1:5">
      <c r="A17" s="41" t="s">
        <v>1775</v>
      </c>
      <c r="B17" s="34">
        <v>1259</v>
      </c>
      <c r="C17" s="42">
        <v>9194</v>
      </c>
      <c r="D17" s="39">
        <v>10396</v>
      </c>
      <c r="E17" s="37">
        <f t="shared" si="0"/>
        <v>7.25734710087371</v>
      </c>
    </row>
    <row r="18" ht="18" customHeight="1" spans="1:5">
      <c r="A18" s="43" t="s">
        <v>1766</v>
      </c>
      <c r="B18" s="34">
        <v>1034</v>
      </c>
      <c r="C18" s="42">
        <v>6192</v>
      </c>
      <c r="D18" s="39">
        <v>6642</v>
      </c>
      <c r="E18" s="37">
        <f t="shared" si="0"/>
        <v>5.42359767891683</v>
      </c>
    </row>
    <row r="19" ht="18" customHeight="1" spans="1:5">
      <c r="A19" s="43" t="s">
        <v>1767</v>
      </c>
      <c r="B19" s="34">
        <v>225</v>
      </c>
      <c r="C19" s="42">
        <v>3000</v>
      </c>
      <c r="D19" s="39">
        <v>3750</v>
      </c>
      <c r="E19" s="37">
        <f t="shared" si="0"/>
        <v>15.6666666666667</v>
      </c>
    </row>
    <row r="20" ht="18" customHeight="1" spans="1:5">
      <c r="A20" s="43" t="s">
        <v>1770</v>
      </c>
      <c r="B20" s="34"/>
      <c r="C20" s="42">
        <v>2</v>
      </c>
      <c r="D20" s="39">
        <v>4</v>
      </c>
      <c r="E20" s="37"/>
    </row>
    <row r="21" ht="18" customHeight="1" spans="1:5">
      <c r="A21" s="40" t="s">
        <v>1776</v>
      </c>
      <c r="B21" s="34">
        <v>6742</v>
      </c>
      <c r="C21" s="35">
        <v>6197</v>
      </c>
      <c r="D21" s="39">
        <v>7564</v>
      </c>
      <c r="E21" s="37">
        <f t="shared" si="0"/>
        <v>0.12192227825571</v>
      </c>
    </row>
    <row r="22" ht="18" customHeight="1" spans="1:5">
      <c r="A22" s="33" t="s">
        <v>1766</v>
      </c>
      <c r="B22" s="34">
        <v>4341</v>
      </c>
      <c r="C22" s="35">
        <v>4479</v>
      </c>
      <c r="D22" s="39">
        <v>5255</v>
      </c>
      <c r="E22" s="37">
        <f t="shared" si="0"/>
        <v>0.210550564386086</v>
      </c>
    </row>
    <row r="23" ht="18" customHeight="1" spans="1:5">
      <c r="A23" s="33" t="s">
        <v>1767</v>
      </c>
      <c r="B23" s="34">
        <v>2349</v>
      </c>
      <c r="C23" s="35">
        <v>1631</v>
      </c>
      <c r="D23" s="39">
        <v>2203</v>
      </c>
      <c r="E23" s="37">
        <f t="shared" si="0"/>
        <v>-0.0621541081311196</v>
      </c>
    </row>
    <row r="24" ht="18" customHeight="1" spans="1:5">
      <c r="A24" s="33" t="s">
        <v>1777</v>
      </c>
      <c r="B24" s="34">
        <v>52</v>
      </c>
      <c r="C24" s="35">
        <v>87</v>
      </c>
      <c r="D24" s="39">
        <v>106</v>
      </c>
      <c r="E24" s="37">
        <f t="shared" si="0"/>
        <v>1.03846153846154</v>
      </c>
    </row>
    <row r="25" ht="18" customHeight="1" spans="1:5">
      <c r="A25" s="44" t="s">
        <v>1778</v>
      </c>
      <c r="B25" s="34">
        <v>7884</v>
      </c>
      <c r="C25" s="35">
        <v>9126</v>
      </c>
      <c r="D25" s="39">
        <v>9205</v>
      </c>
      <c r="E25" s="37">
        <f t="shared" si="0"/>
        <v>0.167554540842212</v>
      </c>
    </row>
    <row r="26" ht="18" customHeight="1" spans="1:5">
      <c r="A26" s="45" t="s">
        <v>1772</v>
      </c>
      <c r="B26" s="34">
        <v>1587</v>
      </c>
      <c r="C26" s="35">
        <v>2465</v>
      </c>
      <c r="D26" s="39">
        <v>3269</v>
      </c>
      <c r="E26" s="37">
        <f t="shared" si="0"/>
        <v>1.059861373661</v>
      </c>
    </row>
    <row r="27" ht="18" customHeight="1" spans="1:5">
      <c r="A27" s="45" t="s">
        <v>1779</v>
      </c>
      <c r="B27" s="34">
        <v>6225</v>
      </c>
      <c r="C27" s="35">
        <v>6566</v>
      </c>
      <c r="D27" s="39">
        <v>5833</v>
      </c>
      <c r="E27" s="37">
        <f t="shared" si="0"/>
        <v>-0.0629718875502008</v>
      </c>
    </row>
    <row r="28" ht="18" customHeight="1" spans="1:5">
      <c r="A28" s="45" t="s">
        <v>1780</v>
      </c>
      <c r="B28" s="34">
        <v>72</v>
      </c>
      <c r="C28" s="35">
        <v>95</v>
      </c>
      <c r="D28" s="39">
        <v>103</v>
      </c>
      <c r="E28" s="37">
        <f t="shared" si="0"/>
        <v>0.430555555555556</v>
      </c>
    </row>
    <row r="29" ht="18" customHeight="1" spans="1:5">
      <c r="A29" s="40" t="s">
        <v>1781</v>
      </c>
      <c r="B29" s="34">
        <v>833</v>
      </c>
      <c r="C29" s="35">
        <v>727</v>
      </c>
      <c r="D29" s="39">
        <v>814</v>
      </c>
      <c r="E29" s="37">
        <f t="shared" si="0"/>
        <v>-0.0228091236494598</v>
      </c>
    </row>
    <row r="30" ht="18" customHeight="1" spans="1:5">
      <c r="A30" s="33" t="s">
        <v>1766</v>
      </c>
      <c r="B30" s="34">
        <v>646</v>
      </c>
      <c r="C30" s="35">
        <v>549</v>
      </c>
      <c r="D30" s="39">
        <v>616</v>
      </c>
      <c r="E30" s="37">
        <f t="shared" si="0"/>
        <v>-0.0464396284829721</v>
      </c>
    </row>
    <row r="31" ht="18" customHeight="1" spans="1:5">
      <c r="A31" s="33" t="s">
        <v>1767</v>
      </c>
      <c r="B31" s="34">
        <v>177</v>
      </c>
      <c r="C31" s="35">
        <v>160</v>
      </c>
      <c r="D31" s="39">
        <v>178</v>
      </c>
      <c r="E31" s="37">
        <f t="shared" si="0"/>
        <v>0.00564971751412429</v>
      </c>
    </row>
    <row r="32" ht="18.75" customHeight="1" spans="1:5">
      <c r="A32" s="33" t="s">
        <v>1782</v>
      </c>
      <c r="B32" s="34">
        <v>10</v>
      </c>
      <c r="C32" s="35">
        <v>18</v>
      </c>
      <c r="D32" s="39">
        <v>20</v>
      </c>
      <c r="E32" s="37">
        <f t="shared" si="0"/>
        <v>1</v>
      </c>
    </row>
    <row r="33" ht="18" customHeight="1" spans="1:5">
      <c r="A33" s="40" t="s">
        <v>1783</v>
      </c>
      <c r="B33" s="34">
        <v>192</v>
      </c>
      <c r="C33" s="35">
        <v>131</v>
      </c>
      <c r="D33" s="39">
        <v>332</v>
      </c>
      <c r="E33" s="37">
        <f t="shared" si="0"/>
        <v>0.729166666666667</v>
      </c>
    </row>
    <row r="34" ht="18" customHeight="1" spans="1:5">
      <c r="A34" s="33" t="s">
        <v>1766</v>
      </c>
      <c r="B34" s="34">
        <v>170</v>
      </c>
      <c r="C34" s="35">
        <v>112</v>
      </c>
      <c r="D34" s="39">
        <v>300</v>
      </c>
      <c r="E34" s="37">
        <f t="shared" si="0"/>
        <v>0.764705882352941</v>
      </c>
    </row>
    <row r="35" ht="18" customHeight="1" spans="1:5">
      <c r="A35" s="33" t="s">
        <v>1767</v>
      </c>
      <c r="B35" s="34"/>
      <c r="C35" s="35"/>
      <c r="D35" s="39">
        <v>0</v>
      </c>
      <c r="E35" s="37"/>
    </row>
    <row r="36" ht="18" customHeight="1" spans="1:5">
      <c r="A36" s="33" t="s">
        <v>1784</v>
      </c>
      <c r="B36" s="34">
        <v>22</v>
      </c>
      <c r="C36" s="35">
        <v>19</v>
      </c>
      <c r="D36" s="39">
        <v>32</v>
      </c>
      <c r="E36" s="37">
        <f t="shared" si="0"/>
        <v>0.454545454545455</v>
      </c>
    </row>
    <row r="37" ht="18" customHeight="1" spans="1:5">
      <c r="A37" s="40" t="s">
        <v>1785</v>
      </c>
      <c r="B37" s="34">
        <v>329</v>
      </c>
      <c r="C37" s="35">
        <v>176</v>
      </c>
      <c r="D37" s="39">
        <v>194</v>
      </c>
      <c r="E37" s="37">
        <f t="shared" si="0"/>
        <v>-0.410334346504559</v>
      </c>
    </row>
    <row r="38" ht="18" customHeight="1" spans="1:5">
      <c r="A38" s="33" t="s">
        <v>1766</v>
      </c>
      <c r="B38" s="34">
        <v>327</v>
      </c>
      <c r="C38" s="35">
        <v>174</v>
      </c>
      <c r="D38" s="39">
        <v>192</v>
      </c>
      <c r="E38" s="37">
        <f t="shared" si="0"/>
        <v>-0.412844036697248</v>
      </c>
    </row>
    <row r="39" ht="18" customHeight="1" spans="1:5">
      <c r="A39" s="33" t="s">
        <v>1767</v>
      </c>
      <c r="B39" s="34"/>
      <c r="C39" s="35"/>
      <c r="D39" s="39">
        <v>0</v>
      </c>
      <c r="E39" s="37"/>
    </row>
    <row r="40" ht="18" customHeight="1" spans="1:5">
      <c r="A40" s="33" t="s">
        <v>1786</v>
      </c>
      <c r="B40" s="34">
        <v>2</v>
      </c>
      <c r="C40" s="35">
        <v>2</v>
      </c>
      <c r="D40" s="39">
        <v>2</v>
      </c>
      <c r="E40" s="37">
        <f t="shared" si="0"/>
        <v>0</v>
      </c>
    </row>
    <row r="41" ht="18" customHeight="1" spans="1:2">
      <c r="A41" s="31"/>
      <c r="B41" s="31"/>
    </row>
    <row r="42" ht="18" customHeight="1" spans="1:2">
      <c r="A42" s="31"/>
      <c r="B42" s="31"/>
    </row>
    <row r="43" ht="18" customHeight="1" spans="1:2">
      <c r="A43" s="31"/>
      <c r="B43" s="31"/>
    </row>
    <row r="44" ht="18" customHeight="1" spans="1:2">
      <c r="A44" s="31"/>
      <c r="B44" s="31"/>
    </row>
    <row r="45" ht="18" customHeight="1" spans="1:2">
      <c r="A45" s="31"/>
      <c r="B45" s="31"/>
    </row>
    <row r="46" ht="18" customHeight="1" spans="1:2">
      <c r="A46" s="31"/>
      <c r="B46" s="31"/>
    </row>
    <row r="47" ht="18" customHeight="1" spans="1:2">
      <c r="A47" s="31"/>
      <c r="B47" s="31"/>
    </row>
    <row r="48" ht="18" customHeight="1" spans="1:2">
      <c r="A48" s="31"/>
      <c r="B48" s="31"/>
    </row>
    <row r="49" ht="18" customHeight="1" spans="1:2">
      <c r="A49" s="31"/>
      <c r="B49" s="31"/>
    </row>
    <row r="50" ht="18" customHeight="1" spans="1:2">
      <c r="A50" s="31"/>
      <c r="B50" s="31"/>
    </row>
    <row r="51" ht="18" customHeight="1" spans="1:2">
      <c r="A51" s="31"/>
      <c r="B51" s="31"/>
    </row>
    <row r="52" ht="18" customHeight="1" spans="1:2">
      <c r="A52" s="31"/>
      <c r="B52" s="31"/>
    </row>
    <row r="53" ht="18" customHeight="1" spans="1:2">
      <c r="A53" s="31"/>
      <c r="B53" s="31"/>
    </row>
    <row r="54" ht="18" customHeight="1" spans="1:2">
      <c r="A54" s="31"/>
      <c r="B54" s="31"/>
    </row>
    <row r="55" ht="18" customHeight="1" spans="1:2">
      <c r="A55" s="31"/>
      <c r="B55" s="31"/>
    </row>
    <row r="56" ht="18" customHeight="1" spans="1:2">
      <c r="A56" s="31"/>
      <c r="B56" s="31"/>
    </row>
    <row r="57" ht="18" customHeight="1" spans="1:2">
      <c r="A57" s="31"/>
      <c r="B57" s="31"/>
    </row>
    <row r="58" ht="18" customHeight="1" spans="1:2">
      <c r="A58" s="31"/>
      <c r="B58" s="31"/>
    </row>
    <row r="59" ht="18" customHeight="1" spans="1:2">
      <c r="A59" s="31"/>
      <c r="B59" s="31"/>
    </row>
    <row r="60" ht="18" customHeight="1" spans="1:2">
      <c r="A60" s="31"/>
      <c r="B60" s="31"/>
    </row>
    <row r="61" ht="18" customHeight="1" spans="1:2">
      <c r="A61" s="31"/>
      <c r="B61" s="31"/>
    </row>
    <row r="62" ht="18" customHeight="1" spans="1:2">
      <c r="A62" s="31"/>
      <c r="B62" s="31"/>
    </row>
    <row r="63" ht="18" customHeight="1" spans="1:2">
      <c r="A63" s="31"/>
      <c r="B63" s="31"/>
    </row>
    <row r="64" ht="18" customHeight="1" spans="1:2">
      <c r="A64" s="31"/>
      <c r="B64" s="31"/>
    </row>
    <row r="65" ht="18" customHeight="1" spans="1:2">
      <c r="A65" s="31"/>
      <c r="B65" s="31"/>
    </row>
    <row r="66" ht="18" customHeight="1" spans="1:2">
      <c r="A66" s="31"/>
      <c r="B66" s="31"/>
    </row>
    <row r="67" ht="18" customHeight="1"/>
  </sheetData>
  <mergeCells count="1">
    <mergeCell ref="A2:E2"/>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58"/>
  <sheetViews>
    <sheetView showGridLines="0" showZeros="0" topLeftCell="A13" workbookViewId="0">
      <selection activeCell="A23" sqref="A23"/>
    </sheetView>
  </sheetViews>
  <sheetFormatPr defaultColWidth="9.125" defaultRowHeight="14.25" outlineLevelCol="5"/>
  <cols>
    <col min="1" max="1" width="32" style="23" customWidth="1"/>
    <col min="2" max="2" width="15.375" style="23" customWidth="1"/>
    <col min="3" max="5" width="16.125" style="76" customWidth="1"/>
    <col min="6" max="6" width="23" style="23" customWidth="1"/>
    <col min="7" max="255" width="9.125" style="23" customWidth="1"/>
    <col min="256" max="16384" width="9.125" style="23"/>
  </cols>
  <sheetData>
    <row r="1" spans="1:1">
      <c r="A1" s="76" t="s">
        <v>5</v>
      </c>
    </row>
    <row r="2" ht="33.95" customHeight="1" spans="1:6">
      <c r="A2" s="167" t="s">
        <v>6</v>
      </c>
      <c r="B2" s="167"/>
      <c r="C2" s="167"/>
      <c r="D2" s="167"/>
      <c r="E2" s="167"/>
      <c r="F2" s="167"/>
    </row>
    <row r="3" ht="18" customHeight="1" spans="1:6">
      <c r="A3" t="s">
        <v>7</v>
      </c>
      <c r="B3" t="s">
        <v>7</v>
      </c>
      <c r="C3" t="s">
        <v>7</v>
      </c>
      <c r="D3" t="s">
        <v>7</v>
      </c>
      <c r="E3" t="s">
        <v>7</v>
      </c>
      <c r="F3" t="s">
        <v>8</v>
      </c>
    </row>
    <row r="4" ht="18" customHeight="1" spans="1:6">
      <c r="A4" s="79" t="s">
        <v>9</v>
      </c>
      <c r="B4" s="79" t="s">
        <v>10</v>
      </c>
      <c r="C4" s="79" t="s">
        <v>11</v>
      </c>
      <c r="D4" s="79" t="s">
        <v>12</v>
      </c>
      <c r="E4" s="79" t="s">
        <v>13</v>
      </c>
      <c r="F4" s="79" t="s">
        <v>14</v>
      </c>
    </row>
    <row r="5" ht="18" customHeight="1" spans="1:6">
      <c r="A5" s="112" t="s">
        <v>15</v>
      </c>
      <c r="B5" s="109">
        <v>102584</v>
      </c>
      <c r="C5" s="109">
        <v>103132</v>
      </c>
      <c r="D5" s="109">
        <v>103132</v>
      </c>
      <c r="E5" s="109">
        <v>91733</v>
      </c>
      <c r="F5" s="110">
        <f>E5/B5</f>
        <v>0.894223270685487</v>
      </c>
    </row>
    <row r="6" ht="18" customHeight="1" spans="1:6">
      <c r="A6" s="112" t="s">
        <v>16</v>
      </c>
      <c r="B6" s="109">
        <v>22663</v>
      </c>
      <c r="C6" s="109">
        <v>25956</v>
      </c>
      <c r="D6" s="109">
        <v>25956</v>
      </c>
      <c r="E6" s="109">
        <v>34375</v>
      </c>
      <c r="F6" s="110">
        <f t="shared" ref="F6:F17" si="0">E6/B6</f>
        <v>1.51678948065128</v>
      </c>
    </row>
    <row r="7" ht="18" customHeight="1" spans="1:6">
      <c r="A7" s="112" t="s">
        <v>17</v>
      </c>
      <c r="B7" s="109">
        <v>21865</v>
      </c>
      <c r="C7" s="109"/>
      <c r="D7" s="109"/>
      <c r="E7" s="109">
        <v>120</v>
      </c>
      <c r="F7" s="110">
        <f t="shared" si="0"/>
        <v>0.00548822318774297</v>
      </c>
    </row>
    <row r="8" ht="18" customHeight="1" spans="1:6">
      <c r="A8" s="112" t="s">
        <v>18</v>
      </c>
      <c r="B8" s="109">
        <v>5087</v>
      </c>
      <c r="C8" s="109">
        <v>4256</v>
      </c>
      <c r="D8" s="109">
        <v>4256</v>
      </c>
      <c r="E8" s="109">
        <v>6639</v>
      </c>
      <c r="F8" s="110">
        <f t="shared" si="0"/>
        <v>1.30509140947513</v>
      </c>
    </row>
    <row r="9" ht="18" customHeight="1" spans="1:6">
      <c r="A9" s="112" t="s">
        <v>19</v>
      </c>
      <c r="B9" s="109">
        <v>1403</v>
      </c>
      <c r="C9" s="109">
        <v>1280</v>
      </c>
      <c r="D9" s="109">
        <v>1280</v>
      </c>
      <c r="E9" s="109">
        <v>3046</v>
      </c>
      <c r="F9" s="110">
        <f t="shared" si="0"/>
        <v>2.17106200997862</v>
      </c>
    </row>
    <row r="10" ht="18" customHeight="1" spans="1:6">
      <c r="A10" s="112" t="s">
        <v>20</v>
      </c>
      <c r="B10" s="109">
        <v>4256</v>
      </c>
      <c r="C10" s="109">
        <v>4500</v>
      </c>
      <c r="D10" s="109">
        <v>4500</v>
      </c>
      <c r="E10" s="109">
        <v>4477</v>
      </c>
      <c r="F10" s="110">
        <f t="shared" si="0"/>
        <v>1.05192669172932</v>
      </c>
    </row>
    <row r="11" ht="18" customHeight="1" spans="1:6">
      <c r="A11" s="112" t="s">
        <v>21</v>
      </c>
      <c r="B11" s="109">
        <v>27275</v>
      </c>
      <c r="C11" s="109">
        <v>29367</v>
      </c>
      <c r="D11" s="109">
        <v>29367</v>
      </c>
      <c r="E11" s="109">
        <v>28780</v>
      </c>
      <c r="F11" s="110">
        <f t="shared" si="0"/>
        <v>1.05517873510541</v>
      </c>
    </row>
    <row r="12" ht="18" customHeight="1" spans="1:6">
      <c r="A12" s="112" t="s">
        <v>22</v>
      </c>
      <c r="B12" s="109">
        <v>3475</v>
      </c>
      <c r="C12" s="109">
        <v>3800</v>
      </c>
      <c r="D12" s="109">
        <v>3800</v>
      </c>
      <c r="E12" s="109">
        <v>3127</v>
      </c>
      <c r="F12" s="110">
        <f t="shared" si="0"/>
        <v>0.899856115107914</v>
      </c>
    </row>
    <row r="13" ht="18" customHeight="1" spans="1:6">
      <c r="A13" s="112" t="s">
        <v>23</v>
      </c>
      <c r="B13" s="109">
        <v>2376</v>
      </c>
      <c r="C13" s="109">
        <v>2500</v>
      </c>
      <c r="D13" s="109">
        <v>2500</v>
      </c>
      <c r="E13" s="109">
        <v>2070</v>
      </c>
      <c r="F13" s="110">
        <f t="shared" si="0"/>
        <v>0.871212121212121</v>
      </c>
    </row>
    <row r="14" ht="18" customHeight="1" spans="1:6">
      <c r="A14" s="112" t="s">
        <v>24</v>
      </c>
      <c r="B14" s="109">
        <v>3584</v>
      </c>
      <c r="C14" s="109">
        <v>4500</v>
      </c>
      <c r="D14" s="109">
        <v>4500</v>
      </c>
      <c r="E14" s="109">
        <v>6984</v>
      </c>
      <c r="F14" s="110">
        <f t="shared" si="0"/>
        <v>1.94866071428571</v>
      </c>
    </row>
    <row r="15" ht="18" customHeight="1" spans="1:6">
      <c r="A15" s="112" t="s">
        <v>25</v>
      </c>
      <c r="B15" s="109">
        <v>14555</v>
      </c>
      <c r="C15" s="109">
        <v>16887</v>
      </c>
      <c r="D15" s="109">
        <v>16887</v>
      </c>
      <c r="E15" s="109">
        <v>14396</v>
      </c>
      <c r="F15" s="110">
        <f t="shared" si="0"/>
        <v>0.989075918928203</v>
      </c>
    </row>
    <row r="16" ht="18" customHeight="1" spans="1:6">
      <c r="A16" s="112" t="s">
        <v>26</v>
      </c>
      <c r="B16" s="109">
        <v>100</v>
      </c>
      <c r="C16" s="109">
        <v>80</v>
      </c>
      <c r="D16" s="109">
        <v>80</v>
      </c>
      <c r="E16" s="109">
        <v>80</v>
      </c>
      <c r="F16" s="110">
        <f t="shared" si="0"/>
        <v>0.8</v>
      </c>
    </row>
    <row r="17" ht="18" customHeight="1" spans="1:6">
      <c r="A17" s="112" t="s">
        <v>27</v>
      </c>
      <c r="B17" s="109">
        <v>2535</v>
      </c>
      <c r="C17" s="109">
        <v>1100</v>
      </c>
      <c r="D17" s="109">
        <v>1100</v>
      </c>
      <c r="E17" s="109">
        <v>2123</v>
      </c>
      <c r="F17" s="110">
        <f t="shared" si="0"/>
        <v>0.837475345167653</v>
      </c>
    </row>
    <row r="18" ht="18" customHeight="1" spans="1:6">
      <c r="A18" s="109"/>
      <c r="B18" s="109"/>
      <c r="C18" s="109"/>
      <c r="D18" s="109"/>
      <c r="E18" s="109"/>
      <c r="F18" s="109"/>
    </row>
    <row r="19" ht="18" customHeight="1" spans="1:6">
      <c r="A19" s="168" t="s">
        <v>28</v>
      </c>
      <c r="B19" s="109">
        <v>129859</v>
      </c>
      <c r="C19" s="109">
        <f>C5+C11</f>
        <v>132499</v>
      </c>
      <c r="D19" s="109">
        <f>D5+D11</f>
        <v>132499</v>
      </c>
      <c r="E19" s="109">
        <f>E5+E11</f>
        <v>120513</v>
      </c>
      <c r="F19" s="110">
        <f>E19/B19</f>
        <v>0.928029632139474</v>
      </c>
    </row>
    <row r="20" ht="18" customHeight="1" spans="1:6">
      <c r="A20" s="112" t="s">
        <v>29</v>
      </c>
      <c r="B20" s="109">
        <v>11924</v>
      </c>
      <c r="C20" s="109"/>
      <c r="D20" s="109"/>
      <c r="E20" s="109">
        <v>20746</v>
      </c>
      <c r="F20" s="110">
        <f t="shared" ref="F20:F26" si="1">E20/B20</f>
        <v>1.73985239852399</v>
      </c>
    </row>
    <row r="21" ht="18" customHeight="1" spans="1:6">
      <c r="A21" s="112" t="s">
        <v>30</v>
      </c>
      <c r="B21" s="109">
        <v>46682</v>
      </c>
      <c r="C21" s="109"/>
      <c r="D21" s="109"/>
      <c r="E21" s="109">
        <v>54990</v>
      </c>
      <c r="F21" s="110">
        <f t="shared" si="1"/>
        <v>1.17797009554004</v>
      </c>
    </row>
    <row r="22" ht="18" customHeight="1" spans="1:6">
      <c r="A22" s="112" t="s">
        <v>31</v>
      </c>
      <c r="B22" s="109">
        <v>29597</v>
      </c>
      <c r="C22" s="109"/>
      <c r="D22" s="109"/>
      <c r="E22" s="109">
        <v>29537</v>
      </c>
      <c r="F22" s="110">
        <f t="shared" si="1"/>
        <v>0.997972767510221</v>
      </c>
    </row>
    <row r="23" ht="18" customHeight="1" spans="1:6">
      <c r="A23" s="165" t="s">
        <v>32</v>
      </c>
      <c r="B23" s="109">
        <v>59305</v>
      </c>
      <c r="C23" s="109"/>
      <c r="D23" s="109"/>
      <c r="E23" s="109">
        <v>26769</v>
      </c>
      <c r="F23" s="110">
        <f t="shared" si="1"/>
        <v>0.451378467245595</v>
      </c>
    </row>
    <row r="24" ht="18" customHeight="1" spans="1:6">
      <c r="A24" s="112" t="s">
        <v>33</v>
      </c>
      <c r="B24" s="109"/>
      <c r="C24" s="109"/>
      <c r="D24" s="109"/>
      <c r="E24" s="109"/>
      <c r="F24" s="110"/>
    </row>
    <row r="25" ht="18" customHeight="1" spans="1:6">
      <c r="A25" s="112" t="s">
        <v>34</v>
      </c>
      <c r="B25" s="109">
        <v>18284</v>
      </c>
      <c r="C25" s="109"/>
      <c r="D25" s="109"/>
      <c r="E25" s="109">
        <v>23704</v>
      </c>
      <c r="F25" s="110">
        <f t="shared" si="1"/>
        <v>1.29643404069131</v>
      </c>
    </row>
    <row r="26" ht="18" customHeight="1" spans="1:6">
      <c r="A26" s="112" t="s">
        <v>35</v>
      </c>
      <c r="B26" s="109">
        <v>214</v>
      </c>
      <c r="C26" s="109"/>
      <c r="D26" s="109"/>
      <c r="E26" s="109">
        <v>5002</v>
      </c>
      <c r="F26" s="110">
        <f t="shared" si="1"/>
        <v>23.3738317757009</v>
      </c>
    </row>
    <row r="27" ht="18" customHeight="1" spans="1:6">
      <c r="A27" s="112" t="s">
        <v>36</v>
      </c>
      <c r="B27" s="109"/>
      <c r="C27" s="109"/>
      <c r="D27" s="109"/>
      <c r="E27" s="109"/>
      <c r="F27" s="110"/>
    </row>
    <row r="28" ht="18" customHeight="1" spans="1:6">
      <c r="A28" s="109"/>
      <c r="B28" s="109"/>
      <c r="C28" s="109"/>
      <c r="D28" s="109"/>
      <c r="E28" s="109"/>
      <c r="F28" s="109"/>
    </row>
    <row r="29" ht="18" customHeight="1" spans="1:6">
      <c r="A29" s="168" t="s">
        <v>37</v>
      </c>
      <c r="B29" s="109">
        <v>295865</v>
      </c>
      <c r="C29" s="109">
        <f>SUM(C19:C27)</f>
        <v>132499</v>
      </c>
      <c r="D29" s="109">
        <f>SUM(D19:D27)</f>
        <v>132499</v>
      </c>
      <c r="E29" s="109">
        <f>SUM(E19:E27)</f>
        <v>281261</v>
      </c>
      <c r="F29" s="110">
        <f>E29/B29</f>
        <v>0.950639649840299</v>
      </c>
    </row>
    <row r="30" ht="18" customHeight="1" spans="1:5">
      <c r="A30" s="169"/>
      <c r="C30" s="170"/>
      <c r="D30" s="170"/>
      <c r="E30" s="170"/>
    </row>
    <row r="31" ht="18" customHeight="1" spans="1:5">
      <c r="A31" s="169"/>
      <c r="C31" s="170"/>
      <c r="D31" s="170"/>
      <c r="E31" s="170"/>
    </row>
    <row r="32" ht="18" customHeight="1" spans="1:5">
      <c r="A32" s="169"/>
      <c r="C32" s="170"/>
      <c r="D32" s="170"/>
      <c r="E32" s="170"/>
    </row>
    <row r="33" ht="18" customHeight="1" spans="1:5">
      <c r="A33" s="169"/>
      <c r="C33" s="170"/>
      <c r="D33" s="170"/>
      <c r="E33" s="170"/>
    </row>
    <row r="34" ht="18" customHeight="1" spans="1:5">
      <c r="A34" s="169"/>
      <c r="C34" s="170"/>
      <c r="D34" s="170"/>
      <c r="E34" s="170"/>
    </row>
    <row r="35" ht="18" customHeight="1" spans="1:5">
      <c r="A35" s="169"/>
      <c r="C35" s="170"/>
      <c r="D35" s="170"/>
      <c r="E35" s="170"/>
    </row>
    <row r="36" ht="18" customHeight="1" spans="1:5">
      <c r="A36" s="169"/>
      <c r="C36" s="170"/>
      <c r="D36" s="170"/>
      <c r="E36" s="170"/>
    </row>
    <row r="37" ht="18" customHeight="1" spans="1:5">
      <c r="A37" s="169"/>
      <c r="C37" s="170"/>
      <c r="D37" s="170"/>
      <c r="E37" s="170"/>
    </row>
    <row r="38" ht="18" customHeight="1" spans="1:5">
      <c r="A38" s="169"/>
      <c r="C38" s="170"/>
      <c r="D38" s="170"/>
      <c r="E38" s="170"/>
    </row>
    <row r="39" ht="18" customHeight="1" spans="1:5">
      <c r="A39" s="169"/>
      <c r="C39" s="170"/>
      <c r="D39" s="170"/>
      <c r="E39" s="170"/>
    </row>
    <row r="40" ht="18" customHeight="1" spans="1:5">
      <c r="A40" s="169"/>
      <c r="C40" s="170"/>
      <c r="D40" s="170"/>
      <c r="E40" s="170"/>
    </row>
    <row r="41" spans="1:5">
      <c r="A41" s="169"/>
      <c r="C41" s="170"/>
      <c r="D41" s="170"/>
      <c r="E41" s="170"/>
    </row>
    <row r="42" spans="1:5">
      <c r="A42" s="169"/>
      <c r="C42" s="170"/>
      <c r="D42" s="170"/>
      <c r="E42" s="170"/>
    </row>
    <row r="43" spans="1:5">
      <c r="A43" s="169"/>
      <c r="C43" s="170"/>
      <c r="D43" s="170"/>
      <c r="E43" s="170"/>
    </row>
    <row r="44" spans="1:5">
      <c r="A44" s="169"/>
      <c r="C44" s="170"/>
      <c r="D44" s="170"/>
      <c r="E44" s="170"/>
    </row>
    <row r="45" spans="1:5">
      <c r="A45" s="169"/>
      <c r="C45" s="170"/>
      <c r="D45" s="170"/>
      <c r="E45" s="170"/>
    </row>
    <row r="46" spans="1:5">
      <c r="A46" s="169"/>
      <c r="C46" s="170"/>
      <c r="D46" s="170"/>
      <c r="E46" s="170"/>
    </row>
    <row r="47" spans="1:5">
      <c r="A47" s="169"/>
      <c r="C47" s="170"/>
      <c r="D47" s="170"/>
      <c r="E47" s="170"/>
    </row>
    <row r="48" spans="1:5">
      <c r="A48" s="169"/>
      <c r="C48" s="170"/>
      <c r="D48" s="170"/>
      <c r="E48" s="170"/>
    </row>
    <row r="49" spans="1:1">
      <c r="A49" s="169"/>
    </row>
    <row r="50" spans="1:1">
      <c r="A50" s="169"/>
    </row>
    <row r="51" spans="1:1">
      <c r="A51" s="169"/>
    </row>
    <row r="52" spans="1:1">
      <c r="A52" s="169"/>
    </row>
    <row r="53" spans="1:1">
      <c r="A53" s="169"/>
    </row>
    <row r="54" spans="1:1">
      <c r="A54" s="169"/>
    </row>
    <row r="55" spans="1:1">
      <c r="A55" s="169"/>
    </row>
    <row r="56" spans="1:1">
      <c r="A56" s="169"/>
    </row>
    <row r="57" spans="1:1">
      <c r="A57" s="169"/>
    </row>
    <row r="58" spans="1:1">
      <c r="A58" s="169"/>
    </row>
  </sheetData>
  <mergeCells count="3">
    <mergeCell ref="A2:F2"/>
    <mergeCell ref="A18:F18"/>
    <mergeCell ref="A28:F28"/>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E59"/>
  <sheetViews>
    <sheetView workbookViewId="0">
      <selection activeCell="D19" sqref="D19"/>
    </sheetView>
  </sheetViews>
  <sheetFormatPr defaultColWidth="9" defaultRowHeight="14.25" outlineLevelCol="4"/>
  <cols>
    <col min="1" max="1" width="41" customWidth="1"/>
    <col min="2" max="2" width="14.25" customWidth="1"/>
    <col min="3" max="3" width="15.125" customWidth="1"/>
    <col min="4" max="4" width="19" customWidth="1"/>
    <col min="5" max="5" width="16.5" customWidth="1"/>
  </cols>
  <sheetData>
    <row r="1" spans="1:1">
      <c r="A1" s="13" t="s">
        <v>1787</v>
      </c>
    </row>
    <row r="2" ht="36.75" customHeight="1" spans="1:5">
      <c r="A2" s="14" t="s">
        <v>1788</v>
      </c>
      <c r="B2" s="14"/>
      <c r="C2" s="14"/>
      <c r="D2" s="14"/>
      <c r="E2" s="14"/>
    </row>
    <row r="3" ht="19.5" customHeight="1" spans="1:5">
      <c r="A3" s="15" t="s">
        <v>8</v>
      </c>
      <c r="B3" s="15"/>
      <c r="C3" s="15"/>
      <c r="D3" s="15"/>
      <c r="E3" s="15"/>
    </row>
    <row r="4" s="22" customFormat="1" ht="18" customHeight="1" spans="1:5">
      <c r="A4" s="24" t="s">
        <v>78</v>
      </c>
      <c r="B4" s="24" t="s">
        <v>79</v>
      </c>
      <c r="C4" s="24" t="s">
        <v>80</v>
      </c>
      <c r="D4" s="24" t="s">
        <v>82</v>
      </c>
      <c r="E4" s="24" t="s">
        <v>1457</v>
      </c>
    </row>
    <row r="5" ht="18" customHeight="1" spans="1:5">
      <c r="A5" s="25" t="s">
        <v>1789</v>
      </c>
      <c r="B5" s="26">
        <v>41490</v>
      </c>
      <c r="C5" s="27">
        <v>54880</v>
      </c>
      <c r="D5" s="26">
        <v>52119</v>
      </c>
      <c r="E5" s="28">
        <f>(D5-B5)/B5</f>
        <v>0.256182212581345</v>
      </c>
    </row>
    <row r="6" ht="18" customHeight="1" spans="1:5">
      <c r="A6" s="29" t="s">
        <v>1790</v>
      </c>
      <c r="B6" s="26">
        <v>41302</v>
      </c>
      <c r="C6" s="27">
        <v>53035</v>
      </c>
      <c r="D6" s="26">
        <v>50627</v>
      </c>
      <c r="E6" s="28">
        <f t="shared" ref="E6:E30" si="0">(D6-B6)/B6</f>
        <v>0.22577599147741</v>
      </c>
    </row>
    <row r="7" ht="18" customHeight="1" spans="1:5">
      <c r="A7" s="29" t="s">
        <v>1791</v>
      </c>
      <c r="B7" s="26">
        <v>188</v>
      </c>
      <c r="C7" s="27">
        <v>1845</v>
      </c>
      <c r="D7" s="26">
        <v>262</v>
      </c>
      <c r="E7" s="28">
        <f t="shared" si="0"/>
        <v>0.393617021276596</v>
      </c>
    </row>
    <row r="8" ht="18" customHeight="1" spans="1:5">
      <c r="A8" s="29" t="s">
        <v>1792</v>
      </c>
      <c r="B8" s="26">
        <v>26411</v>
      </c>
      <c r="C8" s="27">
        <v>30616</v>
      </c>
      <c r="D8" s="30">
        <v>29418</v>
      </c>
      <c r="E8" s="28">
        <f t="shared" si="0"/>
        <v>0.113854075953201</v>
      </c>
    </row>
    <row r="9" ht="18" customHeight="1" spans="1:5">
      <c r="A9" s="29" t="s">
        <v>1793</v>
      </c>
      <c r="B9" s="26">
        <v>26252</v>
      </c>
      <c r="C9" s="27">
        <v>29579</v>
      </c>
      <c r="D9" s="30">
        <v>28478</v>
      </c>
      <c r="E9" s="28">
        <f t="shared" si="0"/>
        <v>0.0847935395398446</v>
      </c>
    </row>
    <row r="10" s="23" customFormat="1" ht="18" customHeight="1" spans="1:5">
      <c r="A10" s="29" t="s">
        <v>1794</v>
      </c>
      <c r="B10" s="26">
        <v>159</v>
      </c>
      <c r="C10" s="27">
        <v>1037</v>
      </c>
      <c r="D10" s="30">
        <v>232</v>
      </c>
      <c r="E10" s="28">
        <f t="shared" si="0"/>
        <v>0.459119496855346</v>
      </c>
    </row>
    <row r="11" s="23" customFormat="1" ht="18" customHeight="1" spans="1:5">
      <c r="A11" s="25" t="s">
        <v>1795</v>
      </c>
      <c r="B11" s="26">
        <v>1661</v>
      </c>
      <c r="C11" s="27">
        <v>1928</v>
      </c>
      <c r="D11" s="30">
        <v>1880</v>
      </c>
      <c r="E11" s="28">
        <f t="shared" si="0"/>
        <v>0.131848284166165</v>
      </c>
    </row>
    <row r="12" s="23" customFormat="1" ht="18" customHeight="1" spans="1:5">
      <c r="A12" s="29" t="s">
        <v>1793</v>
      </c>
      <c r="B12" s="26">
        <v>1661</v>
      </c>
      <c r="C12" s="27">
        <v>1928</v>
      </c>
      <c r="D12" s="30">
        <v>1880</v>
      </c>
      <c r="E12" s="28">
        <f t="shared" si="0"/>
        <v>0.131848284166165</v>
      </c>
    </row>
    <row r="13" s="23" customFormat="1" ht="18" customHeight="1" spans="1:5">
      <c r="A13" s="29" t="s">
        <v>1794</v>
      </c>
      <c r="B13" s="26"/>
      <c r="C13" s="27"/>
      <c r="D13" s="30">
        <v>0</v>
      </c>
      <c r="E13" s="28"/>
    </row>
    <row r="14" s="23" customFormat="1" ht="18" customHeight="1" spans="1:5">
      <c r="A14" s="25" t="s">
        <v>1796</v>
      </c>
      <c r="B14" s="26">
        <v>1846</v>
      </c>
      <c r="C14" s="27">
        <v>9041</v>
      </c>
      <c r="D14" s="30">
        <v>9323</v>
      </c>
      <c r="E14" s="28">
        <f t="shared" si="0"/>
        <v>4.05037919826652</v>
      </c>
    </row>
    <row r="15" s="23" customFormat="1" ht="18" customHeight="1" spans="1:5">
      <c r="A15" s="29" t="s">
        <v>1793</v>
      </c>
      <c r="B15" s="26">
        <v>1846</v>
      </c>
      <c r="C15" s="27">
        <v>9041</v>
      </c>
      <c r="D15" s="30">
        <v>9323</v>
      </c>
      <c r="E15" s="28">
        <f t="shared" si="0"/>
        <v>4.05037919826652</v>
      </c>
    </row>
    <row r="16" ht="18" customHeight="1" spans="1:5">
      <c r="A16" s="29" t="s">
        <v>1797</v>
      </c>
      <c r="B16" s="26"/>
      <c r="C16" s="27"/>
      <c r="D16" s="30">
        <v>0</v>
      </c>
      <c r="E16" s="28"/>
    </row>
    <row r="17" ht="18" customHeight="1" spans="1:5">
      <c r="A17" s="25" t="s">
        <v>1798</v>
      </c>
      <c r="B17" s="26">
        <v>4657</v>
      </c>
      <c r="C17" s="27">
        <v>4584</v>
      </c>
      <c r="D17" s="30">
        <v>4442</v>
      </c>
      <c r="E17" s="28">
        <f t="shared" si="0"/>
        <v>-0.0461670603392742</v>
      </c>
    </row>
    <row r="18" ht="18" customHeight="1" spans="1:5">
      <c r="A18" s="29" t="s">
        <v>1799</v>
      </c>
      <c r="B18" s="26">
        <v>4628</v>
      </c>
      <c r="C18" s="27">
        <v>4556</v>
      </c>
      <c r="D18" s="30">
        <v>4412</v>
      </c>
      <c r="E18" s="28">
        <f t="shared" si="0"/>
        <v>-0.0466724286949006</v>
      </c>
    </row>
    <row r="19" ht="18" customHeight="1" spans="1:5">
      <c r="A19" s="29" t="s">
        <v>1800</v>
      </c>
      <c r="B19" s="26">
        <v>29</v>
      </c>
      <c r="C19" s="27">
        <v>28</v>
      </c>
      <c r="D19" s="30">
        <v>30</v>
      </c>
      <c r="E19" s="28">
        <f t="shared" si="0"/>
        <v>0.0344827586206897</v>
      </c>
    </row>
    <row r="20" ht="18" customHeight="1" spans="1:5">
      <c r="A20" s="25" t="s">
        <v>1801</v>
      </c>
      <c r="B20" s="26">
        <v>6073</v>
      </c>
      <c r="C20" s="27">
        <v>7751</v>
      </c>
      <c r="D20" s="30">
        <v>6193</v>
      </c>
      <c r="E20" s="28">
        <f t="shared" si="0"/>
        <v>0.0197595916351062</v>
      </c>
    </row>
    <row r="21" ht="18" customHeight="1" spans="1:5">
      <c r="A21" s="29" t="s">
        <v>1799</v>
      </c>
      <c r="B21" s="26">
        <v>6073</v>
      </c>
      <c r="C21" s="27">
        <v>7146</v>
      </c>
      <c r="D21" s="30">
        <v>5913</v>
      </c>
      <c r="E21" s="28">
        <f t="shared" si="0"/>
        <v>-0.0263461221801416</v>
      </c>
    </row>
    <row r="22" ht="18" customHeight="1" spans="1:5">
      <c r="A22" s="25" t="s">
        <v>1802</v>
      </c>
      <c r="B22" s="26"/>
      <c r="C22" s="27">
        <v>605</v>
      </c>
      <c r="D22" s="30">
        <v>0</v>
      </c>
      <c r="E22" s="28"/>
    </row>
    <row r="23" ht="18" customHeight="1" spans="1:5">
      <c r="A23" s="25" t="s">
        <v>1803</v>
      </c>
      <c r="B23" s="26">
        <v>430</v>
      </c>
      <c r="C23" s="27">
        <v>583</v>
      </c>
      <c r="D23" s="30">
        <v>522</v>
      </c>
      <c r="E23" s="28">
        <f t="shared" si="0"/>
        <v>0.213953488372093</v>
      </c>
    </row>
    <row r="24" ht="18" customHeight="1" spans="1:5">
      <c r="A24" s="29" t="s">
        <v>1804</v>
      </c>
      <c r="B24" s="26">
        <v>430</v>
      </c>
      <c r="C24" s="27">
        <v>453</v>
      </c>
      <c r="D24" s="30">
        <v>348</v>
      </c>
      <c r="E24" s="28">
        <f t="shared" si="0"/>
        <v>-0.190697674418605</v>
      </c>
    </row>
    <row r="25" ht="18" customHeight="1" spans="1:5">
      <c r="A25" s="29" t="s">
        <v>1805</v>
      </c>
      <c r="B25" s="26"/>
      <c r="C25" s="27">
        <v>130</v>
      </c>
      <c r="D25" s="30">
        <v>0</v>
      </c>
      <c r="E25" s="28"/>
    </row>
    <row r="26" ht="18" customHeight="1" spans="1:5">
      <c r="A26" s="25" t="s">
        <v>1806</v>
      </c>
      <c r="B26" s="26">
        <v>44</v>
      </c>
      <c r="C26" s="27">
        <v>98</v>
      </c>
      <c r="D26" s="30">
        <v>146</v>
      </c>
      <c r="E26" s="28">
        <f t="shared" si="0"/>
        <v>2.31818181818182</v>
      </c>
    </row>
    <row r="27" ht="18" customHeight="1" spans="1:5">
      <c r="A27" s="29" t="s">
        <v>1807</v>
      </c>
      <c r="B27" s="26">
        <v>44</v>
      </c>
      <c r="C27" s="27">
        <v>53</v>
      </c>
      <c r="D27" s="30">
        <v>78</v>
      </c>
      <c r="E27" s="28">
        <f t="shared" si="0"/>
        <v>0.772727272727273</v>
      </c>
    </row>
    <row r="28" ht="18" customHeight="1" spans="1:5">
      <c r="A28" s="29" t="s">
        <v>1808</v>
      </c>
      <c r="B28" s="26"/>
      <c r="C28" s="27">
        <v>45</v>
      </c>
      <c r="D28" s="30">
        <v>0</v>
      </c>
      <c r="E28" s="28"/>
    </row>
    <row r="29" ht="18" customHeight="1" spans="1:5">
      <c r="A29" s="25" t="s">
        <v>1809</v>
      </c>
      <c r="B29" s="26">
        <v>368</v>
      </c>
      <c r="C29" s="27">
        <v>279</v>
      </c>
      <c r="D29" s="30">
        <v>195</v>
      </c>
      <c r="E29" s="28">
        <f t="shared" si="0"/>
        <v>-0.470108695652174</v>
      </c>
    </row>
    <row r="30" ht="18" customHeight="1" spans="1:5">
      <c r="A30" s="29" t="s">
        <v>1810</v>
      </c>
      <c r="B30" s="26">
        <v>368</v>
      </c>
      <c r="C30" s="27">
        <v>279</v>
      </c>
      <c r="D30" s="30">
        <v>195</v>
      </c>
      <c r="E30" s="28">
        <f t="shared" si="0"/>
        <v>-0.470108695652174</v>
      </c>
    </row>
    <row r="31" ht="18" customHeight="1" spans="1:5">
      <c r="A31" s="29" t="s">
        <v>1811</v>
      </c>
      <c r="B31" s="26"/>
      <c r="C31" s="27"/>
      <c r="D31" s="30">
        <v>0</v>
      </c>
      <c r="E31" s="28"/>
    </row>
    <row r="32" ht="18" customHeight="1" spans="1:1">
      <c r="A32" s="31"/>
    </row>
    <row r="33" ht="18" customHeight="1" spans="1:1">
      <c r="A33" s="31"/>
    </row>
    <row r="34" ht="18" customHeight="1" spans="1:1">
      <c r="A34" s="31"/>
    </row>
    <row r="35" ht="18" customHeight="1" spans="1:1">
      <c r="A35" s="31"/>
    </row>
    <row r="36" ht="18" customHeight="1" spans="1:1">
      <c r="A36" s="31"/>
    </row>
    <row r="37" ht="18" customHeight="1" spans="1:1">
      <c r="A37" s="31"/>
    </row>
    <row r="38" ht="18" customHeight="1" spans="1:1">
      <c r="A38" s="31"/>
    </row>
    <row r="39" ht="18" customHeight="1" spans="1:1">
      <c r="A39" s="31"/>
    </row>
    <row r="40" ht="18" customHeight="1" spans="1:1">
      <c r="A40" s="31"/>
    </row>
    <row r="41" ht="18" customHeight="1" spans="1:1">
      <c r="A41" s="31"/>
    </row>
    <row r="42" ht="18" customHeight="1" spans="1:1">
      <c r="A42" s="31"/>
    </row>
    <row r="43" ht="18" customHeight="1" spans="1:1">
      <c r="A43" s="31"/>
    </row>
    <row r="44" ht="18" customHeight="1" spans="1:1">
      <c r="A44" s="31"/>
    </row>
    <row r="45" ht="18" customHeight="1" spans="1:1">
      <c r="A45" s="31"/>
    </row>
    <row r="46" ht="18" customHeight="1" spans="1:1">
      <c r="A46" s="31"/>
    </row>
    <row r="47" ht="18" customHeight="1" spans="1:1">
      <c r="A47" s="31"/>
    </row>
    <row r="48" ht="18" customHeight="1" spans="1:1">
      <c r="A48" s="31"/>
    </row>
    <row r="49" ht="18" customHeight="1" spans="1:1">
      <c r="A49" s="31"/>
    </row>
    <row r="50" ht="18" customHeight="1" spans="1:1">
      <c r="A50" s="31"/>
    </row>
    <row r="51" ht="18" customHeight="1" spans="1:1">
      <c r="A51" s="31"/>
    </row>
    <row r="52" ht="18" customHeight="1" spans="1:1">
      <c r="A52" s="31"/>
    </row>
    <row r="53" ht="18" customHeight="1" spans="1:1">
      <c r="A53" s="31"/>
    </row>
    <row r="54" ht="18" customHeight="1" spans="1:1">
      <c r="A54" s="31"/>
    </row>
    <row r="55" ht="18" customHeight="1" spans="1:1">
      <c r="A55" s="31"/>
    </row>
    <row r="56" ht="18" customHeight="1" spans="1:1">
      <c r="A56" s="31"/>
    </row>
    <row r="57" ht="18" customHeight="1" spans="1:1">
      <c r="A57" s="31"/>
    </row>
    <row r="58" ht="18" customHeight="1" spans="1:1">
      <c r="A58" s="31"/>
    </row>
    <row r="59" ht="18" customHeight="1"/>
  </sheetData>
  <mergeCells count="2">
    <mergeCell ref="A2:E2"/>
    <mergeCell ref="A3:E3"/>
  </mergeCell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D13"/>
  <sheetViews>
    <sheetView workbookViewId="0">
      <selection activeCell="C27" sqref="C27"/>
    </sheetView>
  </sheetViews>
  <sheetFormatPr defaultColWidth="9" defaultRowHeight="14.25" outlineLevelCol="3"/>
  <cols>
    <col min="1" max="1" width="46.125" customWidth="1"/>
    <col min="2" max="2" width="16.375" customWidth="1"/>
    <col min="3" max="3" width="17" customWidth="1"/>
    <col min="4" max="4" width="20.875" customWidth="1"/>
  </cols>
  <sheetData>
    <row r="1" spans="1:1">
      <c r="A1" s="13" t="s">
        <v>1812</v>
      </c>
    </row>
    <row r="2" ht="35.25" customHeight="1" spans="1:4">
      <c r="A2" s="14" t="s">
        <v>1813</v>
      </c>
      <c r="B2" s="14"/>
      <c r="C2" s="14"/>
      <c r="D2" s="14"/>
    </row>
    <row r="3" ht="25.5" customHeight="1" spans="1:4">
      <c r="A3" s="15" t="s">
        <v>8</v>
      </c>
      <c r="B3" s="15"/>
      <c r="C3" s="15"/>
      <c r="D3" s="15"/>
    </row>
    <row r="4" ht="24.95" customHeight="1" spans="1:4">
      <c r="A4" s="16" t="s">
        <v>1277</v>
      </c>
      <c r="B4" s="16" t="s">
        <v>79</v>
      </c>
      <c r="C4" s="16" t="s">
        <v>82</v>
      </c>
      <c r="D4" s="16" t="s">
        <v>1457</v>
      </c>
    </row>
    <row r="5" ht="24.95" customHeight="1" spans="1:4">
      <c r="A5" s="17" t="s">
        <v>1814</v>
      </c>
      <c r="B5" s="18">
        <f>SUM(B6:B13)</f>
        <v>29314</v>
      </c>
      <c r="C5" s="18">
        <f>SUM(C6:C13)</f>
        <v>38287</v>
      </c>
      <c r="D5" s="19">
        <f>(C5-B5)/B5</f>
        <v>0.306099474653749</v>
      </c>
    </row>
    <row r="6" ht="24.95" customHeight="1" spans="1:4">
      <c r="A6" s="20" t="s">
        <v>1815</v>
      </c>
      <c r="B6" s="18">
        <v>6902</v>
      </c>
      <c r="C6" s="18">
        <v>7308</v>
      </c>
      <c r="D6" s="19">
        <f t="shared" ref="D6:D13" si="0">(C6-B6)/B6</f>
        <v>0.0588235294117647</v>
      </c>
    </row>
    <row r="7" ht="24.95" customHeight="1" spans="1:4">
      <c r="A7" s="21" t="s">
        <v>1816</v>
      </c>
      <c r="B7" s="18">
        <v>4660</v>
      </c>
      <c r="C7" s="18">
        <v>5543</v>
      </c>
      <c r="D7" s="19">
        <f t="shared" si="0"/>
        <v>0.189484978540773</v>
      </c>
    </row>
    <row r="8" ht="24.95" customHeight="1" spans="1:4">
      <c r="A8" s="21" t="s">
        <v>1817</v>
      </c>
      <c r="B8" s="18">
        <v>-587</v>
      </c>
      <c r="C8" s="18">
        <v>486</v>
      </c>
      <c r="D8" s="19">
        <f t="shared" si="0"/>
        <v>-1.82793867120954</v>
      </c>
    </row>
    <row r="9" ht="24.95" customHeight="1" spans="1:4">
      <c r="A9" s="21" t="s">
        <v>1818</v>
      </c>
      <c r="B9" s="18">
        <v>7766</v>
      </c>
      <c r="C9" s="18">
        <v>10888</v>
      </c>
      <c r="D9" s="19">
        <f t="shared" si="0"/>
        <v>0.402008756116405</v>
      </c>
    </row>
    <row r="10" ht="22.5" customHeight="1" spans="1:4">
      <c r="A10" s="21" t="s">
        <v>1819</v>
      </c>
      <c r="B10" s="18">
        <v>7865</v>
      </c>
      <c r="C10" s="18">
        <v>10877</v>
      </c>
      <c r="D10" s="19">
        <f t="shared" si="0"/>
        <v>0.382962492053401</v>
      </c>
    </row>
    <row r="11" ht="24.95" customHeight="1" spans="1:4">
      <c r="A11" s="21" t="s">
        <v>1820</v>
      </c>
      <c r="B11" s="18">
        <v>1461</v>
      </c>
      <c r="C11" s="18">
        <v>1753</v>
      </c>
      <c r="D11" s="19">
        <f t="shared" si="0"/>
        <v>0.199863107460643</v>
      </c>
    </row>
    <row r="12" ht="25.5" customHeight="1" spans="1:4">
      <c r="A12" s="21" t="s">
        <v>1821</v>
      </c>
      <c r="B12" s="18">
        <v>1211</v>
      </c>
      <c r="C12" s="18">
        <v>1397</v>
      </c>
      <c r="D12" s="19">
        <f t="shared" si="0"/>
        <v>0.153592072667217</v>
      </c>
    </row>
    <row r="13" ht="29.25" customHeight="1" spans="1:4">
      <c r="A13" s="21" t="s">
        <v>1822</v>
      </c>
      <c r="B13" s="18">
        <v>36</v>
      </c>
      <c r="C13" s="18">
        <v>35</v>
      </c>
      <c r="D13" s="19">
        <f t="shared" si="0"/>
        <v>-0.0277777777777778</v>
      </c>
    </row>
  </sheetData>
  <mergeCells count="2">
    <mergeCell ref="A2:D2"/>
    <mergeCell ref="A3:D3"/>
  </mergeCell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7" sqref="A17"/>
    </sheetView>
  </sheetViews>
  <sheetFormatPr defaultColWidth="9" defaultRowHeight="14.25" outlineLevelRow="3"/>
  <cols>
    <col min="1" max="1" width="65.375" customWidth="1"/>
  </cols>
  <sheetData>
    <row r="1" spans="1:1">
      <c r="A1" s="9" t="s">
        <v>1823</v>
      </c>
    </row>
    <row r="2" ht="20.25" spans="1:1">
      <c r="A2" s="10" t="s">
        <v>1824</v>
      </c>
    </row>
    <row r="3" ht="18.75" spans="1:1">
      <c r="A3" s="11"/>
    </row>
    <row r="4" ht="243.75" spans="1:1">
      <c r="A4" s="12" t="s">
        <v>1825</v>
      </c>
    </row>
  </sheetData>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4" sqref="A4"/>
    </sheetView>
  </sheetViews>
  <sheetFormatPr defaultColWidth="9" defaultRowHeight="14.25" outlineLevelRow="4" outlineLevelCol="4"/>
  <cols>
    <col min="1" max="1" width="101.125" customWidth="1"/>
  </cols>
  <sheetData>
    <row r="1" spans="1:1">
      <c r="A1" s="1" t="s">
        <v>1826</v>
      </c>
    </row>
    <row r="2" ht="27" customHeight="1" spans="1:5">
      <c r="A2" s="4" t="s">
        <v>1827</v>
      </c>
      <c r="B2" s="5"/>
      <c r="C2" s="5"/>
      <c r="D2" s="5"/>
      <c r="E2" s="5"/>
    </row>
    <row r="3" ht="8.25" customHeight="1" spans="1:5">
      <c r="A3" s="6"/>
      <c r="B3" s="6"/>
      <c r="C3" s="6"/>
      <c r="D3" s="6"/>
      <c r="E3" s="6"/>
    </row>
    <row r="4" ht="409.5" customHeight="1" spans="1:1">
      <c r="A4" s="7" t="s">
        <v>1828</v>
      </c>
    </row>
    <row r="5" ht="18.75" spans="1:1">
      <c r="A5" s="8" t="s">
        <v>1829</v>
      </c>
    </row>
  </sheetData>
  <mergeCells count="1">
    <mergeCell ref="A3:E3"/>
  </mergeCell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9" defaultRowHeight="14.25" outlineLevelRow="2"/>
  <cols>
    <col min="1" max="1" width="52.75" customWidth="1"/>
  </cols>
  <sheetData>
    <row r="1" spans="1:1">
      <c r="A1" s="1" t="s">
        <v>1830</v>
      </c>
    </row>
    <row r="2" ht="20.25" spans="1:1">
      <c r="A2" s="2" t="s">
        <v>1831</v>
      </c>
    </row>
    <row r="3" ht="303.75" spans="1:1">
      <c r="A3" s="3" t="s">
        <v>1832</v>
      </c>
    </row>
  </sheetData>
  <pageMargins left="0.75" right="0.75" top="1" bottom="1" header="0.5" footer="0.5"/>
  <pageSetup paperSize="9" orientation="portrait" horizontalDpi="180" verticalDpi="18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42"/>
  <sheetViews>
    <sheetView showGridLines="0" showZeros="0" workbookViewId="0">
      <selection activeCell="D30" sqref="D30"/>
    </sheetView>
  </sheetViews>
  <sheetFormatPr defaultColWidth="9.125" defaultRowHeight="14.25" outlineLevelCol="5"/>
  <cols>
    <col min="1" max="1" width="33.875" style="23" customWidth="1"/>
    <col min="2" max="2" width="12.75" style="23" customWidth="1"/>
    <col min="3" max="3" width="13.5" style="23" customWidth="1"/>
    <col min="4" max="4" width="15.875" style="23" customWidth="1"/>
    <col min="5" max="5" width="15.625" style="23" customWidth="1"/>
    <col min="6" max="6" width="15.75" style="23" customWidth="1"/>
    <col min="7" max="16384" width="9.125" style="23"/>
  </cols>
  <sheetData>
    <row r="1" ht="12" customHeight="1" spans="1:6">
      <c r="A1" s="13" t="s">
        <v>38</v>
      </c>
      <c r="B1"/>
      <c r="C1" s="159"/>
      <c r="D1" s="159"/>
      <c r="E1"/>
      <c r="F1"/>
    </row>
    <row r="2" ht="32.25" customHeight="1" spans="1:6">
      <c r="A2" s="160" t="s">
        <v>39</v>
      </c>
      <c r="B2" s="160"/>
      <c r="C2" s="160"/>
      <c r="D2" s="160"/>
      <c r="E2" s="160"/>
      <c r="F2" s="160"/>
    </row>
    <row r="3" ht="16.9" customHeight="1" spans="1:6">
      <c r="A3"/>
      <c r="B3"/>
      <c r="C3" s="159"/>
      <c r="D3" s="159"/>
      <c r="E3"/>
      <c r="F3" t="s">
        <v>8</v>
      </c>
    </row>
    <row r="4" ht="46.5" customHeight="1" spans="1:6">
      <c r="A4" s="161" t="s">
        <v>9</v>
      </c>
      <c r="B4" s="162" t="s">
        <v>40</v>
      </c>
      <c r="C4" s="163" t="s">
        <v>41</v>
      </c>
      <c r="D4" s="163" t="s">
        <v>42</v>
      </c>
      <c r="E4" s="162" t="s">
        <v>43</v>
      </c>
      <c r="F4" s="162" t="s">
        <v>44</v>
      </c>
    </row>
    <row r="5" ht="16.9" customHeight="1" spans="1:6">
      <c r="A5" s="112" t="s">
        <v>45</v>
      </c>
      <c r="B5" s="109">
        <v>13145</v>
      </c>
      <c r="C5" s="164">
        <v>12603</v>
      </c>
      <c r="D5" s="164">
        <v>16381</v>
      </c>
      <c r="E5" s="109">
        <v>15665</v>
      </c>
      <c r="F5" s="110">
        <f>E5/B5</f>
        <v>1.19170787371624</v>
      </c>
    </row>
    <row r="6" ht="16.9" customHeight="1" spans="1:6">
      <c r="A6" s="112" t="s">
        <v>46</v>
      </c>
      <c r="B6" s="109">
        <v>269</v>
      </c>
      <c r="C6" s="164">
        <v>635</v>
      </c>
      <c r="D6" s="164">
        <v>234</v>
      </c>
      <c r="E6" s="109">
        <v>234</v>
      </c>
      <c r="F6" s="110">
        <f t="shared" ref="F6:F27" si="0">E6/B6</f>
        <v>0.869888475836431</v>
      </c>
    </row>
    <row r="7" ht="16.9" customHeight="1" spans="1:6">
      <c r="A7" s="112" t="s">
        <v>47</v>
      </c>
      <c r="B7" s="109">
        <v>6931</v>
      </c>
      <c r="C7" s="164">
        <v>5403</v>
      </c>
      <c r="D7" s="164">
        <v>8432</v>
      </c>
      <c r="E7" s="109">
        <v>8350</v>
      </c>
      <c r="F7" s="110">
        <f t="shared" si="0"/>
        <v>1.20473236185255</v>
      </c>
    </row>
    <row r="8" ht="16.9" customHeight="1" spans="1:6">
      <c r="A8" s="112" t="s">
        <v>48</v>
      </c>
      <c r="B8" s="109">
        <v>31576</v>
      </c>
      <c r="C8" s="164">
        <v>25190</v>
      </c>
      <c r="D8" s="164">
        <v>40333</v>
      </c>
      <c r="E8" s="109">
        <v>33996</v>
      </c>
      <c r="F8" s="110">
        <f t="shared" si="0"/>
        <v>1.0766404864454</v>
      </c>
    </row>
    <row r="9" ht="16.9" customHeight="1" spans="1:6">
      <c r="A9" s="112" t="s">
        <v>49</v>
      </c>
      <c r="B9" s="109">
        <v>4791</v>
      </c>
      <c r="C9" s="164">
        <v>2896</v>
      </c>
      <c r="D9" s="164">
        <v>5247</v>
      </c>
      <c r="E9" s="109">
        <v>5167</v>
      </c>
      <c r="F9" s="110">
        <f t="shared" si="0"/>
        <v>1.07848048424129</v>
      </c>
    </row>
    <row r="10" ht="16.9" customHeight="1" spans="1:6">
      <c r="A10" s="112" t="s">
        <v>50</v>
      </c>
      <c r="B10" s="109">
        <v>1784</v>
      </c>
      <c r="C10" s="164">
        <v>1222</v>
      </c>
      <c r="D10" s="164">
        <v>2031</v>
      </c>
      <c r="E10" s="109">
        <v>1865</v>
      </c>
      <c r="F10" s="110">
        <f t="shared" si="0"/>
        <v>1.04540358744395</v>
      </c>
    </row>
    <row r="11" ht="16.9" customHeight="1" spans="1:6">
      <c r="A11" s="112" t="s">
        <v>51</v>
      </c>
      <c r="B11" s="109">
        <v>25616</v>
      </c>
      <c r="C11" s="164">
        <v>5575</v>
      </c>
      <c r="D11" s="164">
        <v>35104</v>
      </c>
      <c r="E11" s="109">
        <v>33325</v>
      </c>
      <c r="F11" s="110">
        <f t="shared" si="0"/>
        <v>1.30094472204872</v>
      </c>
    </row>
    <row r="12" ht="16.9" customHeight="1" spans="1:6">
      <c r="A12" s="112" t="s">
        <v>52</v>
      </c>
      <c r="B12" s="109">
        <v>17014</v>
      </c>
      <c r="C12" s="164">
        <v>6785</v>
      </c>
      <c r="D12" s="164">
        <v>17383</v>
      </c>
      <c r="E12" s="109">
        <v>16945</v>
      </c>
      <c r="F12" s="110">
        <f t="shared" si="0"/>
        <v>0.99594451628071</v>
      </c>
    </row>
    <row r="13" ht="16.9" customHeight="1" spans="1:6">
      <c r="A13" s="112" t="s">
        <v>53</v>
      </c>
      <c r="B13" s="109">
        <v>3121</v>
      </c>
      <c r="C13" s="164">
        <v>5140</v>
      </c>
      <c r="D13" s="164">
        <v>7954</v>
      </c>
      <c r="E13" s="109">
        <v>7865</v>
      </c>
      <c r="F13" s="110">
        <f t="shared" si="0"/>
        <v>2.52002563281</v>
      </c>
    </row>
    <row r="14" ht="16.9" customHeight="1" spans="1:6">
      <c r="A14" s="112" t="s">
        <v>54</v>
      </c>
      <c r="B14" s="109">
        <v>42669</v>
      </c>
      <c r="C14" s="164">
        <v>10791</v>
      </c>
      <c r="D14" s="164">
        <v>46482</v>
      </c>
      <c r="E14" s="109">
        <v>46383</v>
      </c>
      <c r="F14" s="110">
        <f t="shared" si="0"/>
        <v>1.08704211488434</v>
      </c>
    </row>
    <row r="15" ht="16.9" customHeight="1" spans="1:6">
      <c r="A15" s="112" t="s">
        <v>55</v>
      </c>
      <c r="B15" s="109">
        <v>32836</v>
      </c>
      <c r="C15" s="164">
        <v>12949</v>
      </c>
      <c r="D15" s="164">
        <v>35179</v>
      </c>
      <c r="E15" s="109">
        <v>31140</v>
      </c>
      <c r="F15" s="110">
        <f t="shared" si="0"/>
        <v>0.948349372639786</v>
      </c>
    </row>
    <row r="16" ht="16.9" customHeight="1" spans="1:6">
      <c r="A16" s="112" t="s">
        <v>56</v>
      </c>
      <c r="B16" s="109">
        <v>3812</v>
      </c>
      <c r="C16" s="164">
        <v>495</v>
      </c>
      <c r="D16" s="164">
        <v>6811</v>
      </c>
      <c r="E16" s="109">
        <v>6188</v>
      </c>
      <c r="F16" s="110">
        <f t="shared" si="0"/>
        <v>1.62329485834208</v>
      </c>
    </row>
    <row r="17" ht="16.9" customHeight="1" spans="1:6">
      <c r="A17" s="112" t="s">
        <v>57</v>
      </c>
      <c r="B17" s="109">
        <v>3045</v>
      </c>
      <c r="C17" s="164">
        <v>406</v>
      </c>
      <c r="D17" s="164">
        <v>887</v>
      </c>
      <c r="E17" s="109">
        <v>612</v>
      </c>
      <c r="F17" s="110">
        <f t="shared" si="0"/>
        <v>0.200985221674877</v>
      </c>
    </row>
    <row r="18" ht="16.9" customHeight="1" spans="1:6">
      <c r="A18" s="112" t="s">
        <v>58</v>
      </c>
      <c r="B18" s="109">
        <v>1900</v>
      </c>
      <c r="C18" s="164">
        <v>355</v>
      </c>
      <c r="D18" s="164">
        <v>949</v>
      </c>
      <c r="E18" s="109">
        <v>817</v>
      </c>
      <c r="F18" s="110">
        <f t="shared" si="0"/>
        <v>0.43</v>
      </c>
    </row>
    <row r="19" ht="16.9" customHeight="1" spans="1:6">
      <c r="A19" s="112" t="s">
        <v>59</v>
      </c>
      <c r="B19" s="109"/>
      <c r="C19" s="164"/>
      <c r="D19" s="164">
        <v>50</v>
      </c>
      <c r="E19" s="109"/>
      <c r="F19" s="110" t="e">
        <f t="shared" si="0"/>
        <v>#DIV/0!</v>
      </c>
    </row>
    <row r="20" ht="16.9" customHeight="1" spans="1:6">
      <c r="A20" s="112" t="s">
        <v>60</v>
      </c>
      <c r="B20" s="109"/>
      <c r="C20" s="164"/>
      <c r="D20" s="164"/>
      <c r="E20" s="109"/>
      <c r="F20" s="110" t="e">
        <f t="shared" si="0"/>
        <v>#DIV/0!</v>
      </c>
    </row>
    <row r="21" ht="16.9" customHeight="1" spans="1:6">
      <c r="A21" s="112" t="s">
        <v>61</v>
      </c>
      <c r="B21" s="109">
        <v>902</v>
      </c>
      <c r="C21" s="164">
        <v>578</v>
      </c>
      <c r="D21" s="164">
        <v>5226</v>
      </c>
      <c r="E21" s="109">
        <v>4563</v>
      </c>
      <c r="F21" s="110">
        <f t="shared" si="0"/>
        <v>5.05875831485588</v>
      </c>
    </row>
    <row r="22" ht="16.9" customHeight="1" spans="1:6">
      <c r="A22" s="112" t="s">
        <v>62</v>
      </c>
      <c r="B22" s="109">
        <v>4881</v>
      </c>
      <c r="C22" s="164">
        <v>1973</v>
      </c>
      <c r="D22" s="164">
        <v>11978</v>
      </c>
      <c r="E22" s="109">
        <v>11349</v>
      </c>
      <c r="F22" s="110">
        <f t="shared" si="0"/>
        <v>2.32513829133374</v>
      </c>
    </row>
    <row r="23" ht="16.9" customHeight="1" spans="1:6">
      <c r="A23" s="112" t="s">
        <v>63</v>
      </c>
      <c r="B23" s="109">
        <v>451</v>
      </c>
      <c r="C23" s="164">
        <v>260</v>
      </c>
      <c r="D23" s="164">
        <v>349</v>
      </c>
      <c r="E23" s="109">
        <v>313</v>
      </c>
      <c r="F23" s="110">
        <f t="shared" si="0"/>
        <v>0.694013303769401</v>
      </c>
    </row>
    <row r="24" ht="16.9" customHeight="1" spans="1:6">
      <c r="A24" s="112" t="s">
        <v>64</v>
      </c>
      <c r="B24" s="109">
        <v>2666</v>
      </c>
      <c r="C24" s="164">
        <v>3100</v>
      </c>
      <c r="D24" s="164">
        <v>5047</v>
      </c>
      <c r="E24" s="109">
        <v>5047</v>
      </c>
      <c r="F24" s="110">
        <f t="shared" si="0"/>
        <v>1.89309827456864</v>
      </c>
    </row>
    <row r="25" ht="16.9" customHeight="1" spans="1:6">
      <c r="A25" s="112" t="s">
        <v>65</v>
      </c>
      <c r="B25" s="109">
        <v>62</v>
      </c>
      <c r="C25" s="164"/>
      <c r="D25" s="164">
        <v>28</v>
      </c>
      <c r="E25" s="109">
        <v>28</v>
      </c>
      <c r="F25" s="110">
        <f t="shared" si="0"/>
        <v>0.451612903225806</v>
      </c>
    </row>
    <row r="26" ht="16.9" customHeight="1" spans="1:6">
      <c r="A26" s="165" t="s">
        <v>66</v>
      </c>
      <c r="B26" s="109"/>
      <c r="C26" s="164">
        <v>1080</v>
      </c>
      <c r="D26" s="164"/>
      <c r="E26" s="109"/>
      <c r="F26" s="110"/>
    </row>
    <row r="27" ht="16.9" customHeight="1" spans="1:6">
      <c r="A27" s="112" t="s">
        <v>67</v>
      </c>
      <c r="B27" s="109">
        <v>25747</v>
      </c>
      <c r="C27" s="164">
        <v>49064</v>
      </c>
      <c r="D27" s="164">
        <v>8869</v>
      </c>
      <c r="E27" s="109">
        <v>2503</v>
      </c>
      <c r="F27" s="110">
        <f t="shared" si="0"/>
        <v>0.0972152095389754</v>
      </c>
    </row>
    <row r="28" ht="16.9" customHeight="1" spans="1:6">
      <c r="A28" s="109"/>
      <c r="B28" s="109"/>
      <c r="C28" s="109"/>
      <c r="D28" s="109"/>
      <c r="E28" s="109"/>
      <c r="F28" s="109"/>
    </row>
    <row r="29" ht="16.9" customHeight="1" spans="1:6">
      <c r="A29" s="166" t="s">
        <v>68</v>
      </c>
      <c r="B29" s="109">
        <f t="shared" ref="B29:E29" si="1">SUM(B5:B27)</f>
        <v>223218</v>
      </c>
      <c r="C29" s="164">
        <f t="shared" si="1"/>
        <v>146500</v>
      </c>
      <c r="D29" s="164">
        <f t="shared" si="1"/>
        <v>254954</v>
      </c>
      <c r="E29" s="109">
        <f t="shared" si="1"/>
        <v>232355</v>
      </c>
      <c r="F29" s="110">
        <f>E29/B29</f>
        <v>1.04093307887357</v>
      </c>
    </row>
    <row r="30" ht="16.9" customHeight="1" spans="1:6">
      <c r="A30" s="112" t="s">
        <v>69</v>
      </c>
      <c r="B30" s="109"/>
      <c r="C30" s="164"/>
      <c r="D30" s="164"/>
      <c r="E30" s="109"/>
      <c r="F30" s="110"/>
    </row>
    <row r="31" ht="16.9" customHeight="1" spans="1:6">
      <c r="A31" s="112" t="s">
        <v>70</v>
      </c>
      <c r="B31" s="109">
        <v>2411</v>
      </c>
      <c r="C31" s="164"/>
      <c r="D31" s="164"/>
      <c r="E31" s="109">
        <v>1737</v>
      </c>
      <c r="F31" s="110">
        <f t="shared" ref="F31:F36" si="2">E31/B31</f>
        <v>0.720447946909996</v>
      </c>
    </row>
    <row r="32" ht="16.9" customHeight="1" spans="1:6">
      <c r="A32" s="112" t="s">
        <v>71</v>
      </c>
      <c r="B32" s="109">
        <v>46532</v>
      </c>
      <c r="C32" s="164"/>
      <c r="D32" s="164"/>
      <c r="E32" s="109">
        <v>24570</v>
      </c>
      <c r="F32" s="110">
        <f t="shared" si="2"/>
        <v>0.528023725608184</v>
      </c>
    </row>
    <row r="33" ht="16.9" customHeight="1" spans="1:6">
      <c r="A33" s="112" t="s">
        <v>72</v>
      </c>
      <c r="B33" s="109"/>
      <c r="C33" s="164"/>
      <c r="D33" s="164"/>
      <c r="E33" s="109"/>
      <c r="F33" s="110"/>
    </row>
    <row r="34" ht="16.9" customHeight="1" spans="1:6">
      <c r="A34" s="112" t="s">
        <v>73</v>
      </c>
      <c r="B34" s="109"/>
      <c r="C34" s="164"/>
      <c r="D34" s="164"/>
      <c r="E34" s="109"/>
      <c r="F34" s="110"/>
    </row>
    <row r="35" ht="16.9" customHeight="1" spans="1:6">
      <c r="A35" s="112" t="s">
        <v>74</v>
      </c>
      <c r="B35" s="109">
        <v>23704</v>
      </c>
      <c r="C35" s="164"/>
      <c r="D35" s="164"/>
      <c r="E35" s="109">
        <v>22599</v>
      </c>
      <c r="F35" s="110">
        <f t="shared" si="2"/>
        <v>0.95338339520756</v>
      </c>
    </row>
    <row r="36" ht="16.9" customHeight="1" spans="1:6">
      <c r="A36" s="166" t="s">
        <v>75</v>
      </c>
      <c r="B36" s="109">
        <f t="shared" ref="B36:E36" si="3">SUM(B29:B35)</f>
        <v>295865</v>
      </c>
      <c r="C36" s="164">
        <f t="shared" si="3"/>
        <v>146500</v>
      </c>
      <c r="D36" s="164">
        <f t="shared" si="3"/>
        <v>254954</v>
      </c>
      <c r="E36" s="109">
        <f t="shared" si="3"/>
        <v>281261</v>
      </c>
      <c r="F36" s="110">
        <f t="shared" si="2"/>
        <v>0.950639649840299</v>
      </c>
    </row>
    <row r="37" ht="15.95" customHeight="1" spans="1:1">
      <c r="A37" s="158"/>
    </row>
    <row r="38" ht="15.95" customHeight="1" spans="1:1">
      <c r="A38" s="158"/>
    </row>
    <row r="39" ht="15.95" customHeight="1" spans="1:1">
      <c r="A39" s="158"/>
    </row>
    <row r="40" spans="1:1">
      <c r="A40" s="158"/>
    </row>
    <row r="41" spans="1:1">
      <c r="A41" s="158"/>
    </row>
    <row r="42" spans="1:1">
      <c r="A42" s="158"/>
    </row>
  </sheetData>
  <mergeCells count="2">
    <mergeCell ref="A2:F2"/>
    <mergeCell ref="A28:F28"/>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F1395"/>
  <sheetViews>
    <sheetView showGridLines="0" showZeros="0" workbookViewId="0">
      <selection activeCell="D221" sqref="D221"/>
    </sheetView>
  </sheetViews>
  <sheetFormatPr defaultColWidth="9.125" defaultRowHeight="14.25" outlineLevelCol="5"/>
  <cols>
    <col min="1" max="1" width="27.75" style="23" customWidth="1"/>
    <col min="2" max="2" width="12.5" style="23" customWidth="1"/>
    <col min="3" max="3" width="12.75" style="23" customWidth="1"/>
    <col min="4" max="4" width="16.625" style="23" customWidth="1"/>
    <col min="5" max="5" width="12.5" style="23" customWidth="1"/>
    <col min="6" max="6" width="24.375" style="23" customWidth="1"/>
    <col min="7" max="255" width="9.125" style="23" customWidth="1"/>
    <col min="256" max="16384" width="9.125" style="23"/>
  </cols>
  <sheetData>
    <row r="1" ht="18" customHeight="1" spans="1:1">
      <c r="A1" s="76" t="s">
        <v>76</v>
      </c>
    </row>
    <row r="2" ht="33.95" customHeight="1" spans="1:6">
      <c r="A2" s="138" t="s">
        <v>77</v>
      </c>
      <c r="B2" s="138"/>
      <c r="C2" s="138"/>
      <c r="D2" s="138"/>
      <c r="E2" s="138"/>
      <c r="F2" s="138"/>
    </row>
    <row r="3" ht="21" customHeight="1" spans="1:6">
      <c r="A3" s="139" t="s">
        <v>8</v>
      </c>
      <c r="B3" s="139"/>
      <c r="C3" s="139"/>
      <c r="D3" s="139"/>
      <c r="E3" s="139"/>
      <c r="F3" s="139"/>
    </row>
    <row r="4" ht="16.9" customHeight="1" spans="1:6">
      <c r="A4" s="79" t="s">
        <v>78</v>
      </c>
      <c r="B4" s="79" t="s">
        <v>79</v>
      </c>
      <c r="C4" s="95" t="s">
        <v>80</v>
      </c>
      <c r="D4" s="95" t="s">
        <v>81</v>
      </c>
      <c r="E4" s="95" t="s">
        <v>82</v>
      </c>
      <c r="F4" s="95" t="s">
        <v>83</v>
      </c>
    </row>
    <row r="5" ht="16.9" customHeight="1" spans="1:6">
      <c r="A5" s="140" t="s">
        <v>84</v>
      </c>
      <c r="B5" s="141">
        <f>SUM(B6,B18,B27,B39,B51,B62,B73,B85,B94,B104,B119,B128,B139,B151,B161,B174,B181,B188,B197,B203,B210,B218,B225,B231,B237,B243,B249,B255)</f>
        <v>13145</v>
      </c>
      <c r="C5" s="142">
        <f>SUM(C6,C18,C27,C39,C51,C62,C73,C85,C94,C104,C119,C128,C139,C151,C161,C174,C181,C188,C197,C203,C210,C218,C225,C231,C237,C243,C249,C255)</f>
        <v>14040</v>
      </c>
      <c r="D5" s="143"/>
      <c r="E5" s="141">
        <f>SUM(E6,E18,E27,E39,E51,E62,E73,E85,E94,E104,E119,E128,E139,E151,E161,E174,E181,E188,E197,E203,E210,E218,E225,E231,E237,E243,E249,E255)</f>
        <v>15665</v>
      </c>
      <c r="F5" s="144">
        <f>(E5-B5)/B5</f>
        <v>0.191707873716242</v>
      </c>
    </row>
    <row r="6" ht="16.9" customHeight="1" spans="1:6">
      <c r="A6" s="140" t="s">
        <v>85</v>
      </c>
      <c r="B6" s="141">
        <f>SUM(B7:B17)</f>
        <v>423</v>
      </c>
      <c r="C6" s="145">
        <f>SUM(C7:C17)</f>
        <v>541</v>
      </c>
      <c r="D6" s="143"/>
      <c r="E6" s="141">
        <f>SUM(E7:E17)</f>
        <v>416</v>
      </c>
      <c r="F6" s="144">
        <f t="shared" ref="F6:F63" si="0">(E6-B6)/B6</f>
        <v>-0.016548463356974</v>
      </c>
    </row>
    <row r="7" ht="16.9" customHeight="1" spans="1:6">
      <c r="A7" s="146" t="s">
        <v>86</v>
      </c>
      <c r="B7" s="141">
        <v>370</v>
      </c>
      <c r="C7" s="145">
        <v>376</v>
      </c>
      <c r="D7" s="143"/>
      <c r="E7" s="141">
        <v>352</v>
      </c>
      <c r="F7" s="144">
        <f t="shared" si="0"/>
        <v>-0.0486486486486487</v>
      </c>
    </row>
    <row r="8" ht="16.9" customHeight="1" spans="1:6">
      <c r="A8" s="146" t="s">
        <v>87</v>
      </c>
      <c r="B8" s="141">
        <v>0</v>
      </c>
      <c r="C8" s="145">
        <v>0</v>
      </c>
      <c r="D8" s="143"/>
      <c r="E8" s="141">
        <v>0</v>
      </c>
      <c r="F8" s="144"/>
    </row>
    <row r="9" ht="16.9" customHeight="1" spans="1:6">
      <c r="A9" s="146" t="s">
        <v>88</v>
      </c>
      <c r="B9" s="141">
        <v>0</v>
      </c>
      <c r="C9" s="145">
        <v>0</v>
      </c>
      <c r="D9" s="143"/>
      <c r="E9" s="141">
        <v>0</v>
      </c>
      <c r="F9" s="144"/>
    </row>
    <row r="10" ht="16.9" customHeight="1" spans="1:6">
      <c r="A10" s="146" t="s">
        <v>89</v>
      </c>
      <c r="B10" s="141">
        <v>30</v>
      </c>
      <c r="C10" s="145">
        <v>33</v>
      </c>
      <c r="D10" s="143"/>
      <c r="E10" s="141">
        <v>30</v>
      </c>
      <c r="F10" s="144"/>
    </row>
    <row r="11" ht="16.9" customHeight="1" spans="1:6">
      <c r="A11" s="146" t="s">
        <v>90</v>
      </c>
      <c r="B11" s="141">
        <v>0</v>
      </c>
      <c r="C11" s="145">
        <v>0</v>
      </c>
      <c r="D11" s="143"/>
      <c r="E11" s="141">
        <v>0</v>
      </c>
      <c r="F11" s="144"/>
    </row>
    <row r="12" ht="16.9" customHeight="1" spans="1:6">
      <c r="A12" s="146" t="s">
        <v>91</v>
      </c>
      <c r="B12" s="141">
        <v>0</v>
      </c>
      <c r="C12" s="145">
        <v>0</v>
      </c>
      <c r="D12" s="143"/>
      <c r="E12" s="141">
        <v>0</v>
      </c>
      <c r="F12" s="144"/>
    </row>
    <row r="13" ht="16.9" customHeight="1" spans="1:6">
      <c r="A13" s="146" t="s">
        <v>92</v>
      </c>
      <c r="B13" s="141">
        <v>0</v>
      </c>
      <c r="C13" s="145">
        <v>0</v>
      </c>
      <c r="D13" s="143"/>
      <c r="E13" s="141">
        <v>0</v>
      </c>
      <c r="F13" s="144"/>
    </row>
    <row r="14" ht="16.9" customHeight="1" spans="1:6">
      <c r="A14" s="146" t="s">
        <v>93</v>
      </c>
      <c r="B14" s="141">
        <v>0</v>
      </c>
      <c r="C14" s="145">
        <v>19</v>
      </c>
      <c r="D14" s="143"/>
      <c r="E14" s="141">
        <v>0</v>
      </c>
      <c r="F14" s="144"/>
    </row>
    <row r="15" ht="16.9" customHeight="1" spans="1:6">
      <c r="A15" s="146" t="s">
        <v>94</v>
      </c>
      <c r="B15" s="141">
        <v>0</v>
      </c>
      <c r="C15" s="145">
        <v>0</v>
      </c>
      <c r="D15" s="143"/>
      <c r="E15" s="141">
        <v>0</v>
      </c>
      <c r="F15" s="144"/>
    </row>
    <row r="16" ht="16.9" customHeight="1" spans="1:6">
      <c r="A16" s="146" t="s">
        <v>95</v>
      </c>
      <c r="B16" s="141">
        <v>0</v>
      </c>
      <c r="C16" s="145">
        <v>0</v>
      </c>
      <c r="D16" s="143"/>
      <c r="E16" s="141">
        <v>0</v>
      </c>
      <c r="F16" s="144"/>
    </row>
    <row r="17" ht="16.9" customHeight="1" spans="1:6">
      <c r="A17" s="146" t="s">
        <v>96</v>
      </c>
      <c r="B17" s="141">
        <v>23</v>
      </c>
      <c r="C17" s="145">
        <v>113</v>
      </c>
      <c r="D17" s="143"/>
      <c r="E17" s="141">
        <v>34</v>
      </c>
      <c r="F17" s="144">
        <f t="shared" si="0"/>
        <v>0.478260869565217</v>
      </c>
    </row>
    <row r="18" ht="16.9" customHeight="1" spans="1:6">
      <c r="A18" s="140" t="s">
        <v>97</v>
      </c>
      <c r="B18" s="141">
        <f>SUM(B19:B26)</f>
        <v>465</v>
      </c>
      <c r="C18" s="145">
        <f>SUM(C19:C26)</f>
        <v>357</v>
      </c>
      <c r="D18" s="143"/>
      <c r="E18" s="141">
        <f>SUM(E19:E26)</f>
        <v>362</v>
      </c>
      <c r="F18" s="144">
        <f t="shared" si="0"/>
        <v>-0.221505376344086</v>
      </c>
    </row>
    <row r="19" ht="16.9" customHeight="1" spans="1:6">
      <c r="A19" s="146" t="s">
        <v>86</v>
      </c>
      <c r="B19" s="141">
        <v>343</v>
      </c>
      <c r="C19" s="145">
        <v>301</v>
      </c>
      <c r="D19" s="143"/>
      <c r="E19" s="141">
        <v>310</v>
      </c>
      <c r="F19" s="144">
        <f t="shared" si="0"/>
        <v>-0.0962099125364431</v>
      </c>
    </row>
    <row r="20" ht="16.9" customHeight="1" spans="1:6">
      <c r="A20" s="146" t="s">
        <v>87</v>
      </c>
      <c r="B20" s="141">
        <v>0</v>
      </c>
      <c r="C20" s="145">
        <v>0</v>
      </c>
      <c r="D20" s="143"/>
      <c r="E20" s="141">
        <v>0</v>
      </c>
      <c r="F20" s="144"/>
    </row>
    <row r="21" ht="16.9" customHeight="1" spans="1:6">
      <c r="A21" s="146" t="s">
        <v>88</v>
      </c>
      <c r="B21" s="141">
        <v>0</v>
      </c>
      <c r="C21" s="145">
        <v>0</v>
      </c>
      <c r="D21" s="143"/>
      <c r="E21" s="141">
        <v>0</v>
      </c>
      <c r="F21" s="144"/>
    </row>
    <row r="22" ht="16.9" customHeight="1" spans="1:6">
      <c r="A22" s="146" t="s">
        <v>98</v>
      </c>
      <c r="B22" s="141">
        <v>28</v>
      </c>
      <c r="C22" s="145">
        <v>29</v>
      </c>
      <c r="D22" s="143"/>
      <c r="E22" s="141">
        <v>52</v>
      </c>
      <c r="F22" s="144">
        <f t="shared" si="0"/>
        <v>0.857142857142857</v>
      </c>
    </row>
    <row r="23" ht="16.9" customHeight="1" spans="1:6">
      <c r="A23" s="146" t="s">
        <v>99</v>
      </c>
      <c r="B23" s="141">
        <v>0</v>
      </c>
      <c r="C23" s="145">
        <v>18</v>
      </c>
      <c r="D23" s="143"/>
      <c r="E23" s="141">
        <v>0</v>
      </c>
      <c r="F23" s="144"/>
    </row>
    <row r="24" ht="16.9" customHeight="1" spans="1:6">
      <c r="A24" s="146" t="s">
        <v>100</v>
      </c>
      <c r="B24" s="141">
        <v>0</v>
      </c>
      <c r="C24" s="145">
        <v>0</v>
      </c>
      <c r="D24" s="143"/>
      <c r="E24" s="141">
        <v>0</v>
      </c>
      <c r="F24" s="144"/>
    </row>
    <row r="25" ht="16.9" customHeight="1" spans="1:6">
      <c r="A25" s="146" t="s">
        <v>95</v>
      </c>
      <c r="B25" s="141">
        <v>0</v>
      </c>
      <c r="C25" s="145">
        <v>0</v>
      </c>
      <c r="D25" s="143"/>
      <c r="E25" s="141">
        <v>0</v>
      </c>
      <c r="F25" s="144"/>
    </row>
    <row r="26" ht="16.9" customHeight="1" spans="1:6">
      <c r="A26" s="146" t="s">
        <v>101</v>
      </c>
      <c r="B26" s="141">
        <v>94</v>
      </c>
      <c r="C26" s="145">
        <v>9</v>
      </c>
      <c r="D26" s="143"/>
      <c r="E26" s="141">
        <v>0</v>
      </c>
      <c r="F26" s="144">
        <f t="shared" si="0"/>
        <v>-1</v>
      </c>
    </row>
    <row r="27" ht="16.9" customHeight="1" spans="1:6">
      <c r="A27" s="140" t="s">
        <v>102</v>
      </c>
      <c r="B27" s="141">
        <f>SUM(B28:B38)</f>
        <v>2929</v>
      </c>
      <c r="C27" s="145">
        <f>SUM(C28:C38)</f>
        <v>3287</v>
      </c>
      <c r="D27" s="143"/>
      <c r="E27" s="141">
        <f>SUM(E28:E38)</f>
        <v>3281</v>
      </c>
      <c r="F27" s="144">
        <f t="shared" si="0"/>
        <v>0.120177534994879</v>
      </c>
    </row>
    <row r="28" ht="16.9" customHeight="1" spans="1:6">
      <c r="A28" s="146" t="s">
        <v>86</v>
      </c>
      <c r="B28" s="141">
        <v>2701</v>
      </c>
      <c r="C28" s="145">
        <v>3171</v>
      </c>
      <c r="D28" s="143"/>
      <c r="E28" s="141">
        <v>3042</v>
      </c>
      <c r="F28" s="144">
        <f t="shared" si="0"/>
        <v>0.126249537208441</v>
      </c>
    </row>
    <row r="29" ht="16.9" customHeight="1" spans="1:6">
      <c r="A29" s="146" t="s">
        <v>87</v>
      </c>
      <c r="B29" s="141">
        <v>0</v>
      </c>
      <c r="C29" s="145">
        <v>0</v>
      </c>
      <c r="D29" s="143"/>
      <c r="E29" s="141">
        <v>0</v>
      </c>
      <c r="F29" s="144"/>
    </row>
    <row r="30" ht="16.9" customHeight="1" spans="1:6">
      <c r="A30" s="146" t="s">
        <v>88</v>
      </c>
      <c r="B30" s="141">
        <v>0</v>
      </c>
      <c r="C30" s="145">
        <v>0</v>
      </c>
      <c r="D30" s="143"/>
      <c r="E30" s="141">
        <v>0</v>
      </c>
      <c r="F30" s="144"/>
    </row>
    <row r="31" ht="16.9" customHeight="1" spans="1:6">
      <c r="A31" s="146" t="s">
        <v>103</v>
      </c>
      <c r="B31" s="141">
        <v>0</v>
      </c>
      <c r="C31" s="145">
        <v>12</v>
      </c>
      <c r="D31" s="143"/>
      <c r="E31" s="141">
        <v>0</v>
      </c>
      <c r="F31" s="144"/>
    </row>
    <row r="32" ht="16.9" customHeight="1" spans="1:6">
      <c r="A32" s="146" t="s">
        <v>104</v>
      </c>
      <c r="B32" s="141">
        <v>0</v>
      </c>
      <c r="C32" s="145">
        <v>0</v>
      </c>
      <c r="D32" s="143"/>
      <c r="E32" s="141">
        <v>0</v>
      </c>
      <c r="F32" s="144"/>
    </row>
    <row r="33" ht="16.9" customHeight="1" spans="1:6">
      <c r="A33" s="146" t="s">
        <v>105</v>
      </c>
      <c r="B33" s="141">
        <v>0</v>
      </c>
      <c r="C33" s="145">
        <v>0</v>
      </c>
      <c r="D33" s="143"/>
      <c r="E33" s="141">
        <v>0</v>
      </c>
      <c r="F33" s="144"/>
    </row>
    <row r="34" ht="16.9" customHeight="1" spans="1:6">
      <c r="A34" s="146" t="s">
        <v>106</v>
      </c>
      <c r="B34" s="141">
        <v>0</v>
      </c>
      <c r="C34" s="145">
        <v>0</v>
      </c>
      <c r="D34" s="143"/>
      <c r="E34" s="141">
        <v>0</v>
      </c>
      <c r="F34" s="144"/>
    </row>
    <row r="35" ht="16.9" customHeight="1" spans="1:6">
      <c r="A35" s="146" t="s">
        <v>107</v>
      </c>
      <c r="B35" s="141">
        <v>9</v>
      </c>
      <c r="C35" s="145">
        <v>12</v>
      </c>
      <c r="D35" s="143"/>
      <c r="E35" s="141">
        <v>16</v>
      </c>
      <c r="F35" s="144">
        <f t="shared" si="0"/>
        <v>0.777777777777778</v>
      </c>
    </row>
    <row r="36" ht="16.9" customHeight="1" spans="1:6">
      <c r="A36" s="146" t="s">
        <v>108</v>
      </c>
      <c r="B36" s="141">
        <v>0</v>
      </c>
      <c r="C36" s="145">
        <v>0</v>
      </c>
      <c r="D36" s="143"/>
      <c r="E36" s="141">
        <v>0</v>
      </c>
      <c r="F36" s="144"/>
    </row>
    <row r="37" ht="16.9" customHeight="1" spans="1:6">
      <c r="A37" s="146" t="s">
        <v>95</v>
      </c>
      <c r="B37" s="141">
        <v>0</v>
      </c>
      <c r="C37" s="145">
        <v>72</v>
      </c>
      <c r="D37" s="143"/>
      <c r="E37" s="141">
        <v>0</v>
      </c>
      <c r="F37" s="144"/>
    </row>
    <row r="38" ht="16.9" customHeight="1" spans="1:6">
      <c r="A38" s="146" t="s">
        <v>109</v>
      </c>
      <c r="B38" s="141">
        <v>219</v>
      </c>
      <c r="C38" s="145">
        <v>20</v>
      </c>
      <c r="D38" s="143"/>
      <c r="E38" s="141">
        <v>223</v>
      </c>
      <c r="F38" s="144">
        <f t="shared" si="0"/>
        <v>0.0182648401826484</v>
      </c>
    </row>
    <row r="39" ht="16.9" customHeight="1" spans="1:6">
      <c r="A39" s="140" t="s">
        <v>110</v>
      </c>
      <c r="B39" s="141">
        <f>SUM(B40:B50)</f>
        <v>336</v>
      </c>
      <c r="C39" s="145">
        <f>SUM(C40:C50)</f>
        <v>359</v>
      </c>
      <c r="D39" s="143"/>
      <c r="E39" s="141">
        <f>SUM(E40:E50)</f>
        <v>283</v>
      </c>
      <c r="F39" s="144">
        <f t="shared" si="0"/>
        <v>-0.157738095238095</v>
      </c>
    </row>
    <row r="40" ht="16.9" customHeight="1" spans="1:6">
      <c r="A40" s="146" t="s">
        <v>86</v>
      </c>
      <c r="B40" s="141">
        <v>240</v>
      </c>
      <c r="C40" s="145">
        <v>193</v>
      </c>
      <c r="D40" s="143"/>
      <c r="E40" s="141">
        <v>229</v>
      </c>
      <c r="F40" s="144">
        <f t="shared" si="0"/>
        <v>-0.0458333333333333</v>
      </c>
    </row>
    <row r="41" ht="16.9" customHeight="1" spans="1:6">
      <c r="A41" s="146" t="s">
        <v>87</v>
      </c>
      <c r="B41" s="141">
        <v>0</v>
      </c>
      <c r="C41" s="145">
        <v>35</v>
      </c>
      <c r="D41" s="143"/>
      <c r="E41" s="141">
        <v>0</v>
      </c>
      <c r="F41" s="144"/>
    </row>
    <row r="42" ht="16.9" customHeight="1" spans="1:6">
      <c r="A42" s="146" t="s">
        <v>88</v>
      </c>
      <c r="B42" s="141">
        <v>0</v>
      </c>
      <c r="C42" s="145">
        <v>0</v>
      </c>
      <c r="D42" s="143"/>
      <c r="E42" s="141">
        <v>0</v>
      </c>
      <c r="F42" s="144"/>
    </row>
    <row r="43" ht="16.9" customHeight="1" spans="1:6">
      <c r="A43" s="146" t="s">
        <v>111</v>
      </c>
      <c r="B43" s="141">
        <v>10</v>
      </c>
      <c r="C43" s="145">
        <v>131</v>
      </c>
      <c r="D43" s="143"/>
      <c r="E43" s="141">
        <v>0</v>
      </c>
      <c r="F43" s="144">
        <f t="shared" si="0"/>
        <v>-1</v>
      </c>
    </row>
    <row r="44" ht="16.9" customHeight="1" spans="1:6">
      <c r="A44" s="146" t="s">
        <v>112</v>
      </c>
      <c r="B44" s="141">
        <v>0</v>
      </c>
      <c r="C44" s="145">
        <v>0</v>
      </c>
      <c r="D44" s="143"/>
      <c r="E44" s="141">
        <v>0</v>
      </c>
      <c r="F44" s="144"/>
    </row>
    <row r="45" ht="16.9" customHeight="1" spans="1:6">
      <c r="A45" s="146" t="s">
        <v>113</v>
      </c>
      <c r="B45" s="141">
        <v>0</v>
      </c>
      <c r="C45" s="145">
        <v>0</v>
      </c>
      <c r="D45" s="143"/>
      <c r="E45" s="141">
        <v>0</v>
      </c>
      <c r="F45" s="144"/>
    </row>
    <row r="46" ht="16.9" customHeight="1" spans="1:6">
      <c r="A46" s="146" t="s">
        <v>114</v>
      </c>
      <c r="B46" s="141">
        <v>0</v>
      </c>
      <c r="C46" s="145">
        <v>0</v>
      </c>
      <c r="D46" s="143"/>
      <c r="E46" s="141">
        <v>0</v>
      </c>
      <c r="F46" s="144"/>
    </row>
    <row r="47" ht="16.9" customHeight="1" spans="1:6">
      <c r="A47" s="146" t="s">
        <v>115</v>
      </c>
      <c r="B47" s="141">
        <v>5</v>
      </c>
      <c r="C47" s="145">
        <v>0</v>
      </c>
      <c r="D47" s="143"/>
      <c r="E47" s="141">
        <v>0</v>
      </c>
      <c r="F47" s="144">
        <f t="shared" si="0"/>
        <v>-1</v>
      </c>
    </row>
    <row r="48" ht="16.9" customHeight="1" spans="1:6">
      <c r="A48" s="146" t="s">
        <v>116</v>
      </c>
      <c r="B48" s="141">
        <v>0</v>
      </c>
      <c r="C48" s="145">
        <v>0</v>
      </c>
      <c r="D48" s="143"/>
      <c r="E48" s="141">
        <v>0</v>
      </c>
      <c r="F48" s="144"/>
    </row>
    <row r="49" ht="16.9" customHeight="1" spans="1:6">
      <c r="A49" s="146" t="s">
        <v>95</v>
      </c>
      <c r="B49" s="141">
        <v>0</v>
      </c>
      <c r="C49" s="145">
        <v>0</v>
      </c>
      <c r="D49" s="143"/>
      <c r="E49" s="141">
        <v>0</v>
      </c>
      <c r="F49" s="144"/>
    </row>
    <row r="50" ht="16.9" customHeight="1" spans="1:6">
      <c r="A50" s="146" t="s">
        <v>117</v>
      </c>
      <c r="B50" s="141">
        <v>81</v>
      </c>
      <c r="C50" s="145">
        <v>0</v>
      </c>
      <c r="D50" s="143"/>
      <c r="E50" s="141">
        <v>54</v>
      </c>
      <c r="F50" s="144">
        <f t="shared" si="0"/>
        <v>-0.333333333333333</v>
      </c>
    </row>
    <row r="51" ht="16.9" customHeight="1" spans="1:6">
      <c r="A51" s="140" t="s">
        <v>118</v>
      </c>
      <c r="B51" s="141">
        <f>SUM(B52:B61)</f>
        <v>313</v>
      </c>
      <c r="C51" s="145">
        <f>SUM(C52:C61)</f>
        <v>188</v>
      </c>
      <c r="D51" s="143"/>
      <c r="E51" s="141">
        <f>SUM(E52:E61)</f>
        <v>224</v>
      </c>
      <c r="F51" s="144">
        <f t="shared" si="0"/>
        <v>-0.284345047923323</v>
      </c>
    </row>
    <row r="52" ht="16.9" customHeight="1" spans="1:6">
      <c r="A52" s="146" t="s">
        <v>86</v>
      </c>
      <c r="B52" s="141">
        <v>98</v>
      </c>
      <c r="C52" s="145">
        <v>132</v>
      </c>
      <c r="D52" s="143"/>
      <c r="E52" s="141">
        <v>100</v>
      </c>
      <c r="F52" s="144">
        <f t="shared" si="0"/>
        <v>0.0204081632653061</v>
      </c>
    </row>
    <row r="53" ht="16.9" customHeight="1" spans="1:6">
      <c r="A53" s="146" t="s">
        <v>87</v>
      </c>
      <c r="B53" s="141">
        <v>0</v>
      </c>
      <c r="C53" s="145">
        <v>0</v>
      </c>
      <c r="D53" s="143"/>
      <c r="E53" s="141">
        <v>0</v>
      </c>
      <c r="F53" s="144"/>
    </row>
    <row r="54" ht="16.9" customHeight="1" spans="1:6">
      <c r="A54" s="146" t="s">
        <v>88</v>
      </c>
      <c r="B54" s="141">
        <v>0</v>
      </c>
      <c r="C54" s="145">
        <v>0</v>
      </c>
      <c r="D54" s="143"/>
      <c r="E54" s="141">
        <v>0</v>
      </c>
      <c r="F54" s="144"/>
    </row>
    <row r="55" ht="16.9" customHeight="1" spans="1:6">
      <c r="A55" s="146" t="s">
        <v>119</v>
      </c>
      <c r="B55" s="141">
        <v>0</v>
      </c>
      <c r="C55" s="145">
        <v>0</v>
      </c>
      <c r="D55" s="143"/>
      <c r="E55" s="141">
        <v>0</v>
      </c>
      <c r="F55" s="144"/>
    </row>
    <row r="56" ht="16.9" customHeight="1" spans="1:6">
      <c r="A56" s="146" t="s">
        <v>120</v>
      </c>
      <c r="B56" s="141">
        <v>44</v>
      </c>
      <c r="C56" s="145">
        <v>36</v>
      </c>
      <c r="D56" s="143"/>
      <c r="E56" s="141">
        <v>20</v>
      </c>
      <c r="F56" s="144">
        <f t="shared" si="0"/>
        <v>-0.545454545454545</v>
      </c>
    </row>
    <row r="57" ht="16.9" customHeight="1" spans="1:6">
      <c r="A57" s="146" t="s">
        <v>121</v>
      </c>
      <c r="B57" s="141">
        <v>0</v>
      </c>
      <c r="C57" s="145">
        <v>0</v>
      </c>
      <c r="D57" s="143"/>
      <c r="E57" s="141">
        <v>0</v>
      </c>
      <c r="F57" s="144"/>
    </row>
    <row r="58" ht="16.9" customHeight="1" spans="1:6">
      <c r="A58" s="146" t="s">
        <v>122</v>
      </c>
      <c r="B58" s="141">
        <v>52</v>
      </c>
      <c r="C58" s="145">
        <v>20</v>
      </c>
      <c r="D58" s="143"/>
      <c r="E58" s="141">
        <v>45</v>
      </c>
      <c r="F58" s="144">
        <f t="shared" si="0"/>
        <v>-0.134615384615385</v>
      </c>
    </row>
    <row r="59" ht="16.9" customHeight="1" spans="1:6">
      <c r="A59" s="146" t="s">
        <v>123</v>
      </c>
      <c r="B59" s="141">
        <v>30</v>
      </c>
      <c r="C59" s="145">
        <v>0</v>
      </c>
      <c r="D59" s="143"/>
      <c r="E59" s="141">
        <v>47</v>
      </c>
      <c r="F59" s="144">
        <f t="shared" si="0"/>
        <v>0.566666666666667</v>
      </c>
    </row>
    <row r="60" ht="16.9" customHeight="1" spans="1:6">
      <c r="A60" s="146" t="s">
        <v>95</v>
      </c>
      <c r="B60" s="141">
        <v>0</v>
      </c>
      <c r="C60" s="145">
        <v>0</v>
      </c>
      <c r="D60" s="143"/>
      <c r="E60" s="141">
        <v>0</v>
      </c>
      <c r="F60" s="144"/>
    </row>
    <row r="61" ht="16.9" customHeight="1" spans="1:6">
      <c r="A61" s="146" t="s">
        <v>124</v>
      </c>
      <c r="B61" s="141">
        <v>89</v>
      </c>
      <c r="C61" s="145">
        <v>0</v>
      </c>
      <c r="D61" s="143"/>
      <c r="E61" s="141">
        <v>12</v>
      </c>
      <c r="F61" s="144">
        <f t="shared" si="0"/>
        <v>-0.865168539325843</v>
      </c>
    </row>
    <row r="62" ht="16.9" customHeight="1" spans="1:6">
      <c r="A62" s="140" t="s">
        <v>125</v>
      </c>
      <c r="B62" s="141">
        <f>SUM(B63:B72)</f>
        <v>1054</v>
      </c>
      <c r="C62" s="145">
        <f>SUM(C63:C72)</f>
        <v>1102</v>
      </c>
      <c r="D62" s="143"/>
      <c r="E62" s="141">
        <f>SUM(E63:E72)</f>
        <v>1000</v>
      </c>
      <c r="F62" s="144">
        <f t="shared" si="0"/>
        <v>-0.0512333965844402</v>
      </c>
    </row>
    <row r="63" ht="16.9" customHeight="1" spans="1:6">
      <c r="A63" s="146" t="s">
        <v>86</v>
      </c>
      <c r="B63" s="141">
        <v>684</v>
      </c>
      <c r="C63" s="145">
        <v>861</v>
      </c>
      <c r="D63" s="143"/>
      <c r="E63" s="141">
        <v>744</v>
      </c>
      <c r="F63" s="144">
        <f t="shared" si="0"/>
        <v>0.087719298245614</v>
      </c>
    </row>
    <row r="64" ht="16.9" customHeight="1" spans="1:6">
      <c r="A64" s="146" t="s">
        <v>87</v>
      </c>
      <c r="B64" s="141">
        <v>0</v>
      </c>
      <c r="C64" s="145">
        <v>20</v>
      </c>
      <c r="D64" s="143"/>
      <c r="E64" s="141">
        <v>0</v>
      </c>
      <c r="F64" s="144"/>
    </row>
    <row r="65" ht="16.9" customHeight="1" spans="1:6">
      <c r="A65" s="146" t="s">
        <v>88</v>
      </c>
      <c r="B65" s="141">
        <v>0</v>
      </c>
      <c r="C65" s="145">
        <v>0</v>
      </c>
      <c r="D65" s="143"/>
      <c r="E65" s="141">
        <v>0</v>
      </c>
      <c r="F65" s="144"/>
    </row>
    <row r="66" ht="16.9" customHeight="1" spans="1:6">
      <c r="A66" s="146" t="s">
        <v>126</v>
      </c>
      <c r="B66" s="141">
        <v>0</v>
      </c>
      <c r="C66" s="145">
        <v>0</v>
      </c>
      <c r="D66" s="143"/>
      <c r="E66" s="141">
        <v>0</v>
      </c>
      <c r="F66" s="144"/>
    </row>
    <row r="67" ht="16.9" customHeight="1" spans="1:6">
      <c r="A67" s="146" t="s">
        <v>127</v>
      </c>
      <c r="B67" s="141">
        <v>0</v>
      </c>
      <c r="C67" s="145">
        <v>76</v>
      </c>
      <c r="D67" s="143"/>
      <c r="E67" s="141">
        <v>0</v>
      </c>
      <c r="F67" s="144"/>
    </row>
    <row r="68" ht="16.9" customHeight="1" spans="1:6">
      <c r="A68" s="146" t="s">
        <v>128</v>
      </c>
      <c r="B68" s="141">
        <v>0</v>
      </c>
      <c r="C68" s="145">
        <v>0</v>
      </c>
      <c r="D68" s="143"/>
      <c r="E68" s="141">
        <v>0</v>
      </c>
      <c r="F68" s="144"/>
    </row>
    <row r="69" ht="16.9" customHeight="1" spans="1:6">
      <c r="A69" s="146" t="s">
        <v>129</v>
      </c>
      <c r="B69" s="141">
        <v>0</v>
      </c>
      <c r="C69" s="145">
        <v>0</v>
      </c>
      <c r="D69" s="143"/>
      <c r="E69" s="141">
        <v>0</v>
      </c>
      <c r="F69" s="144"/>
    </row>
    <row r="70" ht="16.9" customHeight="1" spans="1:6">
      <c r="A70" s="146" t="s">
        <v>130</v>
      </c>
      <c r="B70" s="141">
        <v>0</v>
      </c>
      <c r="C70" s="145">
        <v>0</v>
      </c>
      <c r="D70" s="143"/>
      <c r="E70" s="141">
        <v>0</v>
      </c>
      <c r="F70" s="144"/>
    </row>
    <row r="71" ht="16.9" customHeight="1" spans="1:6">
      <c r="A71" s="146" t="s">
        <v>95</v>
      </c>
      <c r="B71" s="141">
        <v>0</v>
      </c>
      <c r="C71" s="145">
        <v>0</v>
      </c>
      <c r="D71" s="143"/>
      <c r="E71" s="141">
        <v>0</v>
      </c>
      <c r="F71" s="144"/>
    </row>
    <row r="72" ht="16.9" customHeight="1" spans="1:6">
      <c r="A72" s="146" t="s">
        <v>131</v>
      </c>
      <c r="B72" s="141">
        <v>370</v>
      </c>
      <c r="C72" s="145">
        <v>145</v>
      </c>
      <c r="D72" s="143"/>
      <c r="E72" s="141">
        <v>256</v>
      </c>
      <c r="F72" s="144">
        <f t="shared" ref="F72:F129" si="1">(E72-B72)/B72</f>
        <v>-0.308108108108108</v>
      </c>
    </row>
    <row r="73" ht="16.9" customHeight="1" spans="1:6">
      <c r="A73" s="140" t="s">
        <v>132</v>
      </c>
      <c r="B73" s="141">
        <f>SUM(B74:B84)</f>
        <v>1005</v>
      </c>
      <c r="C73" s="145">
        <f>SUM(C74:C84)</f>
        <v>952</v>
      </c>
      <c r="D73" s="143"/>
      <c r="E73" s="141">
        <f>SUM(E74:E84)</f>
        <v>1049</v>
      </c>
      <c r="F73" s="144">
        <f t="shared" si="1"/>
        <v>0.0437810945273632</v>
      </c>
    </row>
    <row r="74" ht="16.9" customHeight="1" spans="1:6">
      <c r="A74" s="146" t="s">
        <v>86</v>
      </c>
      <c r="B74" s="141">
        <v>0</v>
      </c>
      <c r="C74" s="145"/>
      <c r="D74" s="143"/>
      <c r="E74" s="141">
        <v>0</v>
      </c>
      <c r="F74" s="144"/>
    </row>
    <row r="75" ht="16.9" customHeight="1" spans="1:6">
      <c r="A75" s="146" t="s">
        <v>87</v>
      </c>
      <c r="B75" s="141">
        <v>0</v>
      </c>
      <c r="C75" s="145"/>
      <c r="D75" s="143"/>
      <c r="E75" s="141">
        <v>0</v>
      </c>
      <c r="F75" s="144"/>
    </row>
    <row r="76" ht="16.9" customHeight="1" spans="1:6">
      <c r="A76" s="146" t="s">
        <v>88</v>
      </c>
      <c r="B76" s="141">
        <v>0</v>
      </c>
      <c r="C76" s="145"/>
      <c r="D76" s="143"/>
      <c r="E76" s="141">
        <v>0</v>
      </c>
      <c r="F76" s="144"/>
    </row>
    <row r="77" ht="16.9" customHeight="1" spans="1:6">
      <c r="A77" s="146" t="s">
        <v>133</v>
      </c>
      <c r="B77" s="141">
        <v>0</v>
      </c>
      <c r="C77" s="145"/>
      <c r="D77" s="143"/>
      <c r="E77" s="141">
        <v>0</v>
      </c>
      <c r="F77" s="144"/>
    </row>
    <row r="78" ht="16.9" customHeight="1" spans="1:6">
      <c r="A78" s="146" t="s">
        <v>134</v>
      </c>
      <c r="B78" s="141">
        <v>0</v>
      </c>
      <c r="C78" s="145"/>
      <c r="D78" s="143"/>
      <c r="E78" s="141">
        <v>0</v>
      </c>
      <c r="F78" s="144"/>
    </row>
    <row r="79" ht="16.9" customHeight="1" spans="1:6">
      <c r="A79" s="146" t="s">
        <v>135</v>
      </c>
      <c r="B79" s="141">
        <v>0</v>
      </c>
      <c r="C79" s="145"/>
      <c r="D79" s="143"/>
      <c r="E79" s="141">
        <v>0</v>
      </c>
      <c r="F79" s="144"/>
    </row>
    <row r="80" ht="16.9" customHeight="1" spans="1:6">
      <c r="A80" s="146" t="s">
        <v>136</v>
      </c>
      <c r="B80" s="141">
        <v>0</v>
      </c>
      <c r="C80" s="145"/>
      <c r="D80" s="143"/>
      <c r="E80" s="141">
        <v>0</v>
      </c>
      <c r="F80" s="144"/>
    </row>
    <row r="81" ht="16.9" customHeight="1" spans="1:6">
      <c r="A81" s="146" t="s">
        <v>137</v>
      </c>
      <c r="B81" s="141">
        <v>0</v>
      </c>
      <c r="C81" s="145"/>
      <c r="D81" s="143"/>
      <c r="E81" s="141">
        <v>0</v>
      </c>
      <c r="F81" s="144"/>
    </row>
    <row r="82" ht="16.9" customHeight="1" spans="1:6">
      <c r="A82" s="146" t="s">
        <v>129</v>
      </c>
      <c r="B82" s="141">
        <v>0</v>
      </c>
      <c r="C82" s="145"/>
      <c r="D82" s="143"/>
      <c r="E82" s="141">
        <v>0</v>
      </c>
      <c r="F82" s="144"/>
    </row>
    <row r="83" ht="16.9" customHeight="1" spans="1:6">
      <c r="A83" s="146" t="s">
        <v>95</v>
      </c>
      <c r="B83" s="141">
        <v>0</v>
      </c>
      <c r="C83" s="145"/>
      <c r="D83" s="143"/>
      <c r="E83" s="141">
        <v>0</v>
      </c>
      <c r="F83" s="144"/>
    </row>
    <row r="84" ht="16.9" customHeight="1" spans="1:6">
      <c r="A84" s="146" t="s">
        <v>138</v>
      </c>
      <c r="B84" s="141">
        <v>1005</v>
      </c>
      <c r="C84" s="145">
        <v>952</v>
      </c>
      <c r="D84" s="143"/>
      <c r="E84" s="141">
        <v>1049</v>
      </c>
      <c r="F84" s="144">
        <f t="shared" si="1"/>
        <v>0.0437810945273632</v>
      </c>
    </row>
    <row r="85" ht="16.9" customHeight="1" spans="1:6">
      <c r="A85" s="140" t="s">
        <v>139</v>
      </c>
      <c r="B85" s="141">
        <f>SUM(B86:B93)</f>
        <v>213</v>
      </c>
      <c r="C85" s="145">
        <f>SUM(C86:C93)</f>
        <v>298</v>
      </c>
      <c r="D85" s="143"/>
      <c r="E85" s="141">
        <f>SUM(E86:E93)</f>
        <v>385</v>
      </c>
      <c r="F85" s="144">
        <f t="shared" si="1"/>
        <v>0.807511737089202</v>
      </c>
    </row>
    <row r="86" ht="16.9" customHeight="1" spans="1:6">
      <c r="A86" s="146" t="s">
        <v>86</v>
      </c>
      <c r="B86" s="141">
        <v>199</v>
      </c>
      <c r="C86" s="145">
        <v>0</v>
      </c>
      <c r="D86" s="143"/>
      <c r="E86" s="141">
        <v>371</v>
      </c>
      <c r="F86" s="144">
        <f t="shared" si="1"/>
        <v>0.864321608040201</v>
      </c>
    </row>
    <row r="87" ht="16.9" customHeight="1" spans="1:6">
      <c r="A87" s="146" t="s">
        <v>87</v>
      </c>
      <c r="B87" s="141">
        <v>0</v>
      </c>
      <c r="C87" s="145">
        <v>0</v>
      </c>
      <c r="D87" s="143"/>
      <c r="E87" s="141">
        <v>0</v>
      </c>
      <c r="F87" s="144"/>
    </row>
    <row r="88" ht="16.9" customHeight="1" spans="1:6">
      <c r="A88" s="146" t="s">
        <v>88</v>
      </c>
      <c r="B88" s="141">
        <v>0</v>
      </c>
      <c r="C88" s="145">
        <v>0</v>
      </c>
      <c r="D88" s="143"/>
      <c r="E88" s="141">
        <v>0</v>
      </c>
      <c r="F88" s="144"/>
    </row>
    <row r="89" ht="16.9" customHeight="1" spans="1:6">
      <c r="A89" s="146" t="s">
        <v>140</v>
      </c>
      <c r="B89" s="141">
        <v>7</v>
      </c>
      <c r="C89" s="145">
        <v>0</v>
      </c>
      <c r="D89" s="143"/>
      <c r="E89" s="141">
        <v>7</v>
      </c>
      <c r="F89" s="144"/>
    </row>
    <row r="90" ht="16.9" customHeight="1" spans="1:6">
      <c r="A90" s="146" t="s">
        <v>141</v>
      </c>
      <c r="B90" s="141">
        <v>0</v>
      </c>
      <c r="C90" s="145">
        <v>0</v>
      </c>
      <c r="D90" s="143"/>
      <c r="E90" s="141">
        <v>0</v>
      </c>
      <c r="F90" s="144"/>
    </row>
    <row r="91" ht="16.9" customHeight="1" spans="1:6">
      <c r="A91" s="146" t="s">
        <v>129</v>
      </c>
      <c r="B91" s="141">
        <v>0</v>
      </c>
      <c r="C91" s="145">
        <v>0</v>
      </c>
      <c r="D91" s="143"/>
      <c r="E91" s="141">
        <v>0</v>
      </c>
      <c r="F91" s="144"/>
    </row>
    <row r="92" ht="16.9" customHeight="1" spans="1:6">
      <c r="A92" s="146" t="s">
        <v>95</v>
      </c>
      <c r="B92" s="141">
        <v>0</v>
      </c>
      <c r="C92" s="145">
        <v>20</v>
      </c>
      <c r="D92" s="143"/>
      <c r="E92" s="141">
        <v>0</v>
      </c>
      <c r="F92" s="144"/>
    </row>
    <row r="93" ht="16.9" customHeight="1" spans="1:6">
      <c r="A93" s="146" t="s">
        <v>142</v>
      </c>
      <c r="B93" s="141">
        <v>7</v>
      </c>
      <c r="C93" s="145">
        <v>278</v>
      </c>
      <c r="D93" s="143"/>
      <c r="E93" s="141">
        <v>7</v>
      </c>
      <c r="F93" s="144"/>
    </row>
    <row r="94" ht="16.9" customHeight="1" spans="1:6">
      <c r="A94" s="140" t="s">
        <v>143</v>
      </c>
      <c r="B94" s="141">
        <f>SUM(B95:B103)</f>
        <v>0</v>
      </c>
      <c r="C94" s="145">
        <f>SUM(C95:C103)</f>
        <v>0</v>
      </c>
      <c r="D94" s="143"/>
      <c r="E94" s="141">
        <f>SUM(E95:E103)</f>
        <v>0</v>
      </c>
      <c r="F94" s="144"/>
    </row>
    <row r="95" ht="16.9" customHeight="1" spans="1:6">
      <c r="A95" s="146" t="s">
        <v>86</v>
      </c>
      <c r="B95" s="141">
        <v>0</v>
      </c>
      <c r="C95" s="145"/>
      <c r="D95" s="143"/>
      <c r="E95" s="141">
        <v>0</v>
      </c>
      <c r="F95" s="144"/>
    </row>
    <row r="96" ht="16.9" customHeight="1" spans="1:6">
      <c r="A96" s="146" t="s">
        <v>87</v>
      </c>
      <c r="B96" s="141">
        <v>0</v>
      </c>
      <c r="C96" s="145"/>
      <c r="D96" s="143"/>
      <c r="E96" s="141">
        <v>0</v>
      </c>
      <c r="F96" s="144"/>
    </row>
    <row r="97" ht="16.9" customHeight="1" spans="1:6">
      <c r="A97" s="146" t="s">
        <v>88</v>
      </c>
      <c r="B97" s="141">
        <v>0</v>
      </c>
      <c r="C97" s="145"/>
      <c r="D97" s="143"/>
      <c r="E97" s="141">
        <v>0</v>
      </c>
      <c r="F97" s="144"/>
    </row>
    <row r="98" ht="16.9" customHeight="1" spans="1:6">
      <c r="A98" s="146" t="s">
        <v>144</v>
      </c>
      <c r="B98" s="141">
        <v>0</v>
      </c>
      <c r="C98" s="145"/>
      <c r="D98" s="143"/>
      <c r="E98" s="141">
        <v>0</v>
      </c>
      <c r="F98" s="144"/>
    </row>
    <row r="99" ht="16.9" customHeight="1" spans="1:6">
      <c r="A99" s="146" t="s">
        <v>145</v>
      </c>
      <c r="B99" s="141">
        <v>0</v>
      </c>
      <c r="C99" s="145"/>
      <c r="D99" s="143"/>
      <c r="E99" s="141">
        <v>0</v>
      </c>
      <c r="F99" s="144"/>
    </row>
    <row r="100" ht="16.9" customHeight="1" spans="1:6">
      <c r="A100" s="146" t="s">
        <v>146</v>
      </c>
      <c r="B100" s="141">
        <v>0</v>
      </c>
      <c r="C100" s="145"/>
      <c r="D100" s="143"/>
      <c r="E100" s="141">
        <v>0</v>
      </c>
      <c r="F100" s="144"/>
    </row>
    <row r="101" ht="16.9" customHeight="1" spans="1:6">
      <c r="A101" s="146" t="s">
        <v>129</v>
      </c>
      <c r="B101" s="141">
        <v>0</v>
      </c>
      <c r="C101" s="145"/>
      <c r="D101" s="143"/>
      <c r="E101" s="141">
        <v>0</v>
      </c>
      <c r="F101" s="144"/>
    </row>
    <row r="102" ht="16.9" customHeight="1" spans="1:6">
      <c r="A102" s="146" t="s">
        <v>95</v>
      </c>
      <c r="B102" s="141">
        <v>0</v>
      </c>
      <c r="C102" s="145"/>
      <c r="D102" s="143"/>
      <c r="E102" s="141">
        <v>0</v>
      </c>
      <c r="F102" s="144"/>
    </row>
    <row r="103" ht="16.9" customHeight="1" spans="1:6">
      <c r="A103" s="146" t="s">
        <v>147</v>
      </c>
      <c r="B103" s="141">
        <v>0</v>
      </c>
      <c r="C103" s="145"/>
      <c r="D103" s="143"/>
      <c r="E103" s="141">
        <v>0</v>
      </c>
      <c r="F103" s="144"/>
    </row>
    <row r="104" ht="16.9" customHeight="1" spans="1:6">
      <c r="A104" s="140" t="s">
        <v>148</v>
      </c>
      <c r="B104" s="141">
        <f>SUM(B105:B118)</f>
        <v>427</v>
      </c>
      <c r="C104" s="145">
        <f>SUM(C105:C118)</f>
        <v>381</v>
      </c>
      <c r="D104" s="143"/>
      <c r="E104" s="141">
        <f>SUM(E105:E118)</f>
        <v>340</v>
      </c>
      <c r="F104" s="144">
        <f t="shared" si="1"/>
        <v>-0.203747072599532</v>
      </c>
    </row>
    <row r="105" ht="16.9" customHeight="1" spans="1:6">
      <c r="A105" s="146" t="s">
        <v>86</v>
      </c>
      <c r="B105" s="141">
        <v>370</v>
      </c>
      <c r="C105" s="145">
        <v>278</v>
      </c>
      <c r="D105" s="143"/>
      <c r="E105" s="141">
        <v>301</v>
      </c>
      <c r="F105" s="144">
        <f t="shared" si="1"/>
        <v>-0.186486486486486</v>
      </c>
    </row>
    <row r="106" ht="16.9" customHeight="1" spans="1:6">
      <c r="A106" s="146" t="s">
        <v>87</v>
      </c>
      <c r="B106" s="141">
        <v>0</v>
      </c>
      <c r="C106" s="145">
        <v>31</v>
      </c>
      <c r="D106" s="143"/>
      <c r="E106" s="141">
        <v>0</v>
      </c>
      <c r="F106" s="144"/>
    </row>
    <row r="107" ht="16.9" customHeight="1" spans="1:6">
      <c r="A107" s="146" t="s">
        <v>88</v>
      </c>
      <c r="B107" s="141">
        <v>0</v>
      </c>
      <c r="C107" s="145">
        <v>0</v>
      </c>
      <c r="D107" s="143"/>
      <c r="E107" s="141">
        <v>0</v>
      </c>
      <c r="F107" s="144"/>
    </row>
    <row r="108" ht="16.9" customHeight="1" spans="1:6">
      <c r="A108" s="146" t="s">
        <v>149</v>
      </c>
      <c r="B108" s="141">
        <v>0</v>
      </c>
      <c r="C108" s="145">
        <v>0</v>
      </c>
      <c r="D108" s="143"/>
      <c r="E108" s="141">
        <v>0</v>
      </c>
      <c r="F108" s="144"/>
    </row>
    <row r="109" ht="16.9" customHeight="1" spans="1:6">
      <c r="A109" s="146" t="s">
        <v>150</v>
      </c>
      <c r="B109" s="141">
        <v>0</v>
      </c>
      <c r="C109" s="145">
        <v>0</v>
      </c>
      <c r="D109" s="143"/>
      <c r="E109" s="141">
        <v>0</v>
      </c>
      <c r="F109" s="144"/>
    </row>
    <row r="110" ht="16.9" customHeight="1" spans="1:6">
      <c r="A110" s="146" t="s">
        <v>151</v>
      </c>
      <c r="B110" s="141">
        <v>0</v>
      </c>
      <c r="C110" s="145">
        <v>2</v>
      </c>
      <c r="D110" s="143"/>
      <c r="E110" s="141">
        <v>0</v>
      </c>
      <c r="F110" s="144"/>
    </row>
    <row r="111" ht="16.9" customHeight="1" spans="1:6">
      <c r="A111" s="146" t="s">
        <v>152</v>
      </c>
      <c r="B111" s="141">
        <v>0</v>
      </c>
      <c r="C111" s="145">
        <v>0</v>
      </c>
      <c r="D111" s="143"/>
      <c r="E111" s="141">
        <v>0</v>
      </c>
      <c r="F111" s="144"/>
    </row>
    <row r="112" ht="16.9" customHeight="1" spans="1:6">
      <c r="A112" s="146" t="s">
        <v>153</v>
      </c>
      <c r="B112" s="141">
        <v>0</v>
      </c>
      <c r="C112" s="145">
        <v>0</v>
      </c>
      <c r="D112" s="143"/>
      <c r="E112" s="141">
        <v>0</v>
      </c>
      <c r="F112" s="144"/>
    </row>
    <row r="113" ht="16.9" customHeight="1" spans="1:6">
      <c r="A113" s="146" t="s">
        <v>154</v>
      </c>
      <c r="B113" s="141">
        <v>0</v>
      </c>
      <c r="C113" s="145">
        <v>0</v>
      </c>
      <c r="D113" s="143"/>
      <c r="E113" s="141">
        <v>0</v>
      </c>
      <c r="F113" s="144"/>
    </row>
    <row r="114" ht="16.9" customHeight="1" spans="1:6">
      <c r="A114" s="146" t="s">
        <v>155</v>
      </c>
      <c r="B114" s="141">
        <v>0</v>
      </c>
      <c r="C114" s="145">
        <v>0</v>
      </c>
      <c r="D114" s="143"/>
      <c r="E114" s="141">
        <v>0</v>
      </c>
      <c r="F114" s="144"/>
    </row>
    <row r="115" ht="16.9" customHeight="1" spans="1:6">
      <c r="A115" s="146" t="s">
        <v>156</v>
      </c>
      <c r="B115" s="141">
        <v>0</v>
      </c>
      <c r="C115" s="145">
        <v>0</v>
      </c>
      <c r="D115" s="143"/>
      <c r="E115" s="141">
        <v>0</v>
      </c>
      <c r="F115" s="144"/>
    </row>
    <row r="116" ht="16.9" customHeight="1" spans="1:6">
      <c r="A116" s="146" t="s">
        <v>157</v>
      </c>
      <c r="B116" s="141">
        <v>0</v>
      </c>
      <c r="C116" s="145">
        <v>0</v>
      </c>
      <c r="D116" s="143"/>
      <c r="E116" s="141">
        <v>0</v>
      </c>
      <c r="F116" s="144"/>
    </row>
    <row r="117" ht="16.9" customHeight="1" spans="1:6">
      <c r="A117" s="146" t="s">
        <v>95</v>
      </c>
      <c r="B117" s="141">
        <v>0</v>
      </c>
      <c r="C117" s="145">
        <v>0</v>
      </c>
      <c r="D117" s="143"/>
      <c r="E117" s="141">
        <v>0</v>
      </c>
      <c r="F117" s="144"/>
    </row>
    <row r="118" ht="16.9" customHeight="1" spans="1:6">
      <c r="A118" s="146" t="s">
        <v>158</v>
      </c>
      <c r="B118" s="141">
        <v>57</v>
      </c>
      <c r="C118" s="145">
        <v>70</v>
      </c>
      <c r="D118" s="143"/>
      <c r="E118" s="141">
        <v>39</v>
      </c>
      <c r="F118" s="144">
        <f t="shared" si="1"/>
        <v>-0.315789473684211</v>
      </c>
    </row>
    <row r="119" ht="16.9" customHeight="1" spans="1:6">
      <c r="A119" s="140" t="s">
        <v>159</v>
      </c>
      <c r="B119" s="141">
        <f>SUM(B120:B127)</f>
        <v>686</v>
      </c>
      <c r="C119" s="145">
        <f>SUM(C120:C127)</f>
        <v>623</v>
      </c>
      <c r="D119" s="143"/>
      <c r="E119" s="141">
        <f>SUM(E120:E127)</f>
        <v>855</v>
      </c>
      <c r="F119" s="144">
        <f t="shared" si="1"/>
        <v>0.246355685131195</v>
      </c>
    </row>
    <row r="120" ht="16.9" customHeight="1" spans="1:6">
      <c r="A120" s="146" t="s">
        <v>86</v>
      </c>
      <c r="B120" s="141">
        <v>661</v>
      </c>
      <c r="C120" s="145">
        <v>421</v>
      </c>
      <c r="D120" s="143"/>
      <c r="E120" s="141">
        <v>849</v>
      </c>
      <c r="F120" s="144">
        <f t="shared" si="1"/>
        <v>0.284417549167927</v>
      </c>
    </row>
    <row r="121" ht="16.9" customHeight="1" spans="1:6">
      <c r="A121" s="146" t="s">
        <v>87</v>
      </c>
      <c r="B121" s="141">
        <v>0</v>
      </c>
      <c r="C121" s="145">
        <v>0</v>
      </c>
      <c r="D121" s="143"/>
      <c r="E121" s="141">
        <v>0</v>
      </c>
      <c r="F121" s="144"/>
    </row>
    <row r="122" ht="16.9" customHeight="1" spans="1:6">
      <c r="A122" s="146" t="s">
        <v>88</v>
      </c>
      <c r="B122" s="141">
        <v>0</v>
      </c>
      <c r="C122" s="145">
        <v>0</v>
      </c>
      <c r="D122" s="143"/>
      <c r="E122" s="141">
        <v>0</v>
      </c>
      <c r="F122" s="144"/>
    </row>
    <row r="123" ht="16.9" customHeight="1" spans="1:6">
      <c r="A123" s="146" t="s">
        <v>160</v>
      </c>
      <c r="B123" s="141">
        <v>0</v>
      </c>
      <c r="C123" s="145">
        <v>0</v>
      </c>
      <c r="D123" s="143"/>
      <c r="E123" s="141">
        <v>0</v>
      </c>
      <c r="F123" s="144"/>
    </row>
    <row r="124" ht="16.9" customHeight="1" spans="1:6">
      <c r="A124" s="146" t="s">
        <v>161</v>
      </c>
      <c r="B124" s="141">
        <v>0</v>
      </c>
      <c r="C124" s="145">
        <v>0</v>
      </c>
      <c r="D124" s="143"/>
      <c r="E124" s="141">
        <v>0</v>
      </c>
      <c r="F124" s="144"/>
    </row>
    <row r="125" ht="16.9" customHeight="1" spans="1:6">
      <c r="A125" s="146" t="s">
        <v>162</v>
      </c>
      <c r="B125" s="141">
        <v>0</v>
      </c>
      <c r="C125" s="145">
        <v>0</v>
      </c>
      <c r="D125" s="143"/>
      <c r="E125" s="141">
        <v>0</v>
      </c>
      <c r="F125" s="144"/>
    </row>
    <row r="126" ht="16.9" customHeight="1" spans="1:6">
      <c r="A126" s="146" t="s">
        <v>95</v>
      </c>
      <c r="B126" s="141">
        <v>0</v>
      </c>
      <c r="C126" s="145">
        <v>50</v>
      </c>
      <c r="D126" s="143"/>
      <c r="E126" s="141">
        <v>0</v>
      </c>
      <c r="F126" s="144"/>
    </row>
    <row r="127" ht="16.9" customHeight="1" spans="1:6">
      <c r="A127" s="146" t="s">
        <v>163</v>
      </c>
      <c r="B127" s="141">
        <v>25</v>
      </c>
      <c r="C127" s="145">
        <v>152</v>
      </c>
      <c r="D127" s="143"/>
      <c r="E127" s="141">
        <v>6</v>
      </c>
      <c r="F127" s="144">
        <f t="shared" si="1"/>
        <v>-0.76</v>
      </c>
    </row>
    <row r="128" ht="16.9" customHeight="1" spans="1:6">
      <c r="A128" s="140" t="s">
        <v>164</v>
      </c>
      <c r="B128" s="141">
        <f>SUM(B129:B138)</f>
        <v>430</v>
      </c>
      <c r="C128" s="145">
        <f>SUM(C129:C138)</f>
        <v>424</v>
      </c>
      <c r="D128" s="143"/>
      <c r="E128" s="141">
        <f>SUM(E129:E138)</f>
        <v>553</v>
      </c>
      <c r="F128" s="144">
        <f t="shared" si="1"/>
        <v>0.286046511627907</v>
      </c>
    </row>
    <row r="129" ht="16.9" customHeight="1" spans="1:6">
      <c r="A129" s="146" t="s">
        <v>86</v>
      </c>
      <c r="B129" s="141">
        <v>273</v>
      </c>
      <c r="C129" s="145">
        <v>194</v>
      </c>
      <c r="D129" s="143"/>
      <c r="E129" s="141">
        <v>204</v>
      </c>
      <c r="F129" s="144">
        <f t="shared" si="1"/>
        <v>-0.252747252747253</v>
      </c>
    </row>
    <row r="130" ht="16.9" customHeight="1" spans="1:6">
      <c r="A130" s="146" t="s">
        <v>87</v>
      </c>
      <c r="B130" s="141">
        <v>0</v>
      </c>
      <c r="C130" s="145">
        <v>0</v>
      </c>
      <c r="D130" s="143"/>
      <c r="E130" s="141">
        <v>0</v>
      </c>
      <c r="F130" s="144"/>
    </row>
    <row r="131" ht="16.9" customHeight="1" spans="1:6">
      <c r="A131" s="146" t="s">
        <v>88</v>
      </c>
      <c r="B131" s="141">
        <v>0</v>
      </c>
      <c r="C131" s="145">
        <v>0</v>
      </c>
      <c r="D131" s="143"/>
      <c r="E131" s="141">
        <v>0</v>
      </c>
      <c r="F131" s="144"/>
    </row>
    <row r="132" ht="16.9" customHeight="1" spans="1:6">
      <c r="A132" s="146" t="s">
        <v>165</v>
      </c>
      <c r="B132" s="141">
        <v>0</v>
      </c>
      <c r="C132" s="145">
        <v>0</v>
      </c>
      <c r="D132" s="143"/>
      <c r="E132" s="141">
        <v>0</v>
      </c>
      <c r="F132" s="144"/>
    </row>
    <row r="133" ht="16.9" customHeight="1" spans="1:6">
      <c r="A133" s="146" t="s">
        <v>166</v>
      </c>
      <c r="B133" s="141">
        <v>0</v>
      </c>
      <c r="C133" s="145">
        <v>0</v>
      </c>
      <c r="D133" s="143"/>
      <c r="E133" s="141">
        <v>0</v>
      </c>
      <c r="F133" s="144"/>
    </row>
    <row r="134" ht="16.9" customHeight="1" spans="1:6">
      <c r="A134" s="146" t="s">
        <v>167</v>
      </c>
      <c r="B134" s="141">
        <v>0</v>
      </c>
      <c r="C134" s="145">
        <v>0</v>
      </c>
      <c r="D134" s="143"/>
      <c r="E134" s="141">
        <v>0</v>
      </c>
      <c r="F134" s="144"/>
    </row>
    <row r="135" ht="16.9" customHeight="1" spans="1:6">
      <c r="A135" s="146" t="s">
        <v>168</v>
      </c>
      <c r="B135" s="141">
        <v>0</v>
      </c>
      <c r="C135" s="145">
        <v>0</v>
      </c>
      <c r="D135" s="143"/>
      <c r="E135" s="141">
        <v>0</v>
      </c>
      <c r="F135" s="144"/>
    </row>
    <row r="136" ht="16.9" customHeight="1" spans="1:6">
      <c r="A136" s="146" t="s">
        <v>169</v>
      </c>
      <c r="B136" s="141">
        <v>59</v>
      </c>
      <c r="C136" s="145">
        <v>230</v>
      </c>
      <c r="D136" s="143"/>
      <c r="E136" s="141">
        <v>347</v>
      </c>
      <c r="F136" s="144">
        <f t="shared" ref="F136:F197" si="2">(E136-B136)/B136</f>
        <v>4.88135593220339</v>
      </c>
    </row>
    <row r="137" ht="16.9" customHeight="1" spans="1:6">
      <c r="A137" s="146" t="s">
        <v>95</v>
      </c>
      <c r="B137" s="141">
        <v>0</v>
      </c>
      <c r="C137" s="145">
        <v>0</v>
      </c>
      <c r="D137" s="143"/>
      <c r="E137" s="141">
        <v>0</v>
      </c>
      <c r="F137" s="144"/>
    </row>
    <row r="138" ht="16.9" customHeight="1" spans="1:6">
      <c r="A138" s="146" t="s">
        <v>170</v>
      </c>
      <c r="B138" s="141">
        <v>98</v>
      </c>
      <c r="C138" s="145">
        <v>0</v>
      </c>
      <c r="D138" s="143"/>
      <c r="E138" s="141">
        <v>2</v>
      </c>
      <c r="F138" s="144">
        <f t="shared" si="2"/>
        <v>-0.979591836734694</v>
      </c>
    </row>
    <row r="139" ht="16.9" customHeight="1" spans="1:6">
      <c r="A139" s="140" t="s">
        <v>171</v>
      </c>
      <c r="B139" s="141">
        <f>SUM(B140:B150)</f>
        <v>0</v>
      </c>
      <c r="C139" s="145">
        <f>SUM(C140:C150)</f>
        <v>0</v>
      </c>
      <c r="D139" s="143"/>
      <c r="E139" s="141">
        <f>SUM(E140:E150)</f>
        <v>19</v>
      </c>
      <c r="F139" s="144"/>
    </row>
    <row r="140" ht="16.9" customHeight="1" spans="1:6">
      <c r="A140" s="146" t="s">
        <v>86</v>
      </c>
      <c r="B140" s="141">
        <v>0</v>
      </c>
      <c r="C140" s="145"/>
      <c r="D140" s="143"/>
      <c r="E140" s="141">
        <v>0</v>
      </c>
      <c r="F140" s="144"/>
    </row>
    <row r="141" ht="16.9" customHeight="1" spans="1:6">
      <c r="A141" s="146" t="s">
        <v>87</v>
      </c>
      <c r="B141" s="141">
        <v>0</v>
      </c>
      <c r="C141" s="145"/>
      <c r="D141" s="143"/>
      <c r="E141" s="141">
        <v>0</v>
      </c>
      <c r="F141" s="144"/>
    </row>
    <row r="142" ht="16.9" customHeight="1" spans="1:6">
      <c r="A142" s="146" t="s">
        <v>88</v>
      </c>
      <c r="B142" s="141">
        <v>0</v>
      </c>
      <c r="C142" s="145"/>
      <c r="D142" s="143"/>
      <c r="E142" s="141">
        <v>0</v>
      </c>
      <c r="F142" s="144"/>
    </row>
    <row r="143" ht="16.9" customHeight="1" spans="1:6">
      <c r="A143" s="146" t="s">
        <v>172</v>
      </c>
      <c r="B143" s="141">
        <v>0</v>
      </c>
      <c r="C143" s="145"/>
      <c r="D143" s="143"/>
      <c r="E143" s="141">
        <v>0</v>
      </c>
      <c r="F143" s="144"/>
    </row>
    <row r="144" ht="16.9" customHeight="1" spans="1:6">
      <c r="A144" s="146" t="s">
        <v>173</v>
      </c>
      <c r="B144" s="141">
        <v>0</v>
      </c>
      <c r="C144" s="145"/>
      <c r="D144" s="143"/>
      <c r="E144" s="141">
        <v>0</v>
      </c>
      <c r="F144" s="144"/>
    </row>
    <row r="145" ht="16.9" customHeight="1" spans="1:6">
      <c r="A145" s="146" t="s">
        <v>174</v>
      </c>
      <c r="B145" s="141">
        <v>0</v>
      </c>
      <c r="C145" s="145"/>
      <c r="D145" s="143"/>
      <c r="E145" s="141">
        <v>0</v>
      </c>
      <c r="F145" s="144"/>
    </row>
    <row r="146" ht="16.9" customHeight="1" spans="1:6">
      <c r="A146" s="146" t="s">
        <v>175</v>
      </c>
      <c r="B146" s="141">
        <v>0</v>
      </c>
      <c r="C146" s="145"/>
      <c r="D146" s="143"/>
      <c r="E146" s="141">
        <v>0</v>
      </c>
      <c r="F146" s="144"/>
    </row>
    <row r="147" ht="16.9" customHeight="1" spans="1:6">
      <c r="A147" s="146" t="s">
        <v>176</v>
      </c>
      <c r="B147" s="141">
        <v>0</v>
      </c>
      <c r="C147" s="145"/>
      <c r="D147" s="143"/>
      <c r="E147" s="141">
        <v>0</v>
      </c>
      <c r="F147" s="144"/>
    </row>
    <row r="148" ht="16.9" customHeight="1" spans="1:6">
      <c r="A148" s="146" t="s">
        <v>177</v>
      </c>
      <c r="B148" s="141">
        <v>0</v>
      </c>
      <c r="C148" s="145"/>
      <c r="D148" s="143"/>
      <c r="E148" s="141">
        <v>0</v>
      </c>
      <c r="F148" s="144"/>
    </row>
    <row r="149" ht="16.9" customHeight="1" spans="1:6">
      <c r="A149" s="146" t="s">
        <v>95</v>
      </c>
      <c r="B149" s="141">
        <v>0</v>
      </c>
      <c r="C149" s="145"/>
      <c r="D149" s="143"/>
      <c r="E149" s="141">
        <v>0</v>
      </c>
      <c r="F149" s="144"/>
    </row>
    <row r="150" ht="16.9" customHeight="1" spans="1:6">
      <c r="A150" s="146" t="s">
        <v>178</v>
      </c>
      <c r="B150" s="141">
        <v>0</v>
      </c>
      <c r="C150" s="145"/>
      <c r="D150" s="143"/>
      <c r="E150" s="141">
        <v>19</v>
      </c>
      <c r="F150" s="144"/>
    </row>
    <row r="151" ht="16.9" customHeight="1" spans="1:6">
      <c r="A151" s="140" t="s">
        <v>179</v>
      </c>
      <c r="B151" s="141">
        <f>SUM(B152:B160)</f>
        <v>1172</v>
      </c>
      <c r="C151" s="145">
        <f>SUM(C152:C160)</f>
        <v>1132</v>
      </c>
      <c r="D151" s="143"/>
      <c r="E151" s="141">
        <f>SUM(E152:E160)</f>
        <v>1244</v>
      </c>
      <c r="F151" s="144">
        <f t="shared" si="2"/>
        <v>0.0614334470989761</v>
      </c>
    </row>
    <row r="152" ht="16.9" customHeight="1" spans="1:6">
      <c r="A152" s="146" t="s">
        <v>86</v>
      </c>
      <c r="B152" s="141">
        <v>987</v>
      </c>
      <c r="C152" s="145">
        <v>764</v>
      </c>
      <c r="D152" s="143"/>
      <c r="E152" s="141">
        <v>995</v>
      </c>
      <c r="F152" s="144">
        <f t="shared" si="2"/>
        <v>0.00810536980749747</v>
      </c>
    </row>
    <row r="153" ht="16.9" customHeight="1" spans="1:6">
      <c r="A153" s="146" t="s">
        <v>87</v>
      </c>
      <c r="B153" s="141">
        <v>0</v>
      </c>
      <c r="C153" s="145">
        <v>0</v>
      </c>
      <c r="D153" s="143"/>
      <c r="E153" s="141">
        <v>0</v>
      </c>
      <c r="F153" s="144"/>
    </row>
    <row r="154" ht="16.9" customHeight="1" spans="1:6">
      <c r="A154" s="146" t="s">
        <v>88</v>
      </c>
      <c r="B154" s="141">
        <v>0</v>
      </c>
      <c r="C154" s="145">
        <v>0</v>
      </c>
      <c r="D154" s="143"/>
      <c r="E154" s="141">
        <v>0</v>
      </c>
      <c r="F154" s="144"/>
    </row>
    <row r="155" ht="16.9" customHeight="1" spans="1:6">
      <c r="A155" s="146" t="s">
        <v>180</v>
      </c>
      <c r="B155" s="141">
        <v>0</v>
      </c>
      <c r="C155" s="145">
        <v>0</v>
      </c>
      <c r="D155" s="143"/>
      <c r="E155" s="141">
        <v>0</v>
      </c>
      <c r="F155" s="144"/>
    </row>
    <row r="156" ht="16.9" customHeight="1" spans="1:6">
      <c r="A156" s="146" t="s">
        <v>181</v>
      </c>
      <c r="B156" s="141">
        <v>160</v>
      </c>
      <c r="C156" s="145">
        <v>215</v>
      </c>
      <c r="D156" s="143"/>
      <c r="E156" s="141">
        <v>135</v>
      </c>
      <c r="F156" s="144">
        <f t="shared" si="2"/>
        <v>-0.15625</v>
      </c>
    </row>
    <row r="157" ht="16.9" customHeight="1" spans="1:6">
      <c r="A157" s="146" t="s">
        <v>182</v>
      </c>
      <c r="B157" s="141">
        <v>0</v>
      </c>
      <c r="C157" s="145">
        <v>0</v>
      </c>
      <c r="D157" s="143"/>
      <c r="E157" s="141">
        <v>0</v>
      </c>
      <c r="F157" s="144"/>
    </row>
    <row r="158" ht="16.9" customHeight="1" spans="1:6">
      <c r="A158" s="146" t="s">
        <v>129</v>
      </c>
      <c r="B158" s="141">
        <v>0</v>
      </c>
      <c r="C158" s="145">
        <v>0</v>
      </c>
      <c r="D158" s="143"/>
      <c r="E158" s="141">
        <v>0</v>
      </c>
      <c r="F158" s="144"/>
    </row>
    <row r="159" ht="16.9" customHeight="1" spans="1:6">
      <c r="A159" s="146" t="s">
        <v>95</v>
      </c>
      <c r="B159" s="141">
        <v>0</v>
      </c>
      <c r="C159" s="145">
        <v>0</v>
      </c>
      <c r="D159" s="143"/>
      <c r="E159" s="141">
        <v>0</v>
      </c>
      <c r="F159" s="144"/>
    </row>
    <row r="160" ht="16.9" customHeight="1" spans="1:6">
      <c r="A160" s="146" t="s">
        <v>183</v>
      </c>
      <c r="B160" s="141">
        <v>25</v>
      </c>
      <c r="C160" s="145">
        <v>153</v>
      </c>
      <c r="D160" s="143"/>
      <c r="E160" s="141">
        <v>114</v>
      </c>
      <c r="F160" s="144">
        <f t="shared" si="2"/>
        <v>3.56</v>
      </c>
    </row>
    <row r="161" ht="16.9" customHeight="1" spans="1:6">
      <c r="A161" s="140" t="s">
        <v>184</v>
      </c>
      <c r="B161" s="141">
        <f>SUM(B162:B173)</f>
        <v>0</v>
      </c>
      <c r="C161" s="145">
        <f>SUM(C162:C173)</f>
        <v>0</v>
      </c>
      <c r="D161" s="143"/>
      <c r="E161" s="141">
        <f>SUM(E162:E173)</f>
        <v>0</v>
      </c>
      <c r="F161" s="144"/>
    </row>
    <row r="162" ht="16.9" customHeight="1" spans="1:6">
      <c r="A162" s="146" t="s">
        <v>86</v>
      </c>
      <c r="B162" s="141">
        <v>0</v>
      </c>
      <c r="C162" s="145"/>
      <c r="D162" s="143"/>
      <c r="E162" s="141">
        <v>0</v>
      </c>
      <c r="F162" s="144"/>
    </row>
    <row r="163" ht="16.9" customHeight="1" spans="1:6">
      <c r="A163" s="146" t="s">
        <v>87</v>
      </c>
      <c r="B163" s="141">
        <v>0</v>
      </c>
      <c r="C163" s="145"/>
      <c r="D163" s="143"/>
      <c r="E163" s="141">
        <v>0</v>
      </c>
      <c r="F163" s="144"/>
    </row>
    <row r="164" ht="16.9" customHeight="1" spans="1:6">
      <c r="A164" s="146" t="s">
        <v>88</v>
      </c>
      <c r="B164" s="141">
        <v>0</v>
      </c>
      <c r="C164" s="145"/>
      <c r="D164" s="143"/>
      <c r="E164" s="141">
        <v>0</v>
      </c>
      <c r="F164" s="144"/>
    </row>
    <row r="165" ht="16.9" customHeight="1" spans="1:6">
      <c r="A165" s="146" t="s">
        <v>185</v>
      </c>
      <c r="B165" s="141">
        <v>0</v>
      </c>
      <c r="C165" s="145"/>
      <c r="D165" s="143"/>
      <c r="E165" s="141">
        <v>0</v>
      </c>
      <c r="F165" s="144"/>
    </row>
    <row r="166" ht="16.9" customHeight="1" spans="1:6">
      <c r="A166" s="146" t="s">
        <v>186</v>
      </c>
      <c r="B166" s="141">
        <v>0</v>
      </c>
      <c r="C166" s="145"/>
      <c r="D166" s="143"/>
      <c r="E166" s="141">
        <v>0</v>
      </c>
      <c r="F166" s="144"/>
    </row>
    <row r="167" ht="16.9" customHeight="1" spans="1:6">
      <c r="A167" s="146" t="s">
        <v>187</v>
      </c>
      <c r="B167" s="141">
        <v>0</v>
      </c>
      <c r="C167" s="145"/>
      <c r="D167" s="143"/>
      <c r="E167" s="141">
        <v>0</v>
      </c>
      <c r="F167" s="144"/>
    </row>
    <row r="168" ht="16.9" customHeight="1" spans="1:6">
      <c r="A168" s="146" t="s">
        <v>188</v>
      </c>
      <c r="B168" s="141">
        <v>0</v>
      </c>
      <c r="C168" s="145"/>
      <c r="D168" s="143"/>
      <c r="E168" s="141">
        <v>0</v>
      </c>
      <c r="F168" s="144"/>
    </row>
    <row r="169" ht="16.9" customHeight="1" spans="1:6">
      <c r="A169" s="146" t="s">
        <v>189</v>
      </c>
      <c r="B169" s="141">
        <v>0</v>
      </c>
      <c r="C169" s="145"/>
      <c r="D169" s="143"/>
      <c r="E169" s="141">
        <v>0</v>
      </c>
      <c r="F169" s="144"/>
    </row>
    <row r="170" ht="16.9" customHeight="1" spans="1:6">
      <c r="A170" s="146" t="s">
        <v>190</v>
      </c>
      <c r="B170" s="141">
        <v>0</v>
      </c>
      <c r="C170" s="145"/>
      <c r="D170" s="143"/>
      <c r="E170" s="141">
        <v>0</v>
      </c>
      <c r="F170" s="144"/>
    </row>
    <row r="171" ht="16.9" customHeight="1" spans="1:6">
      <c r="A171" s="146" t="s">
        <v>129</v>
      </c>
      <c r="B171" s="141">
        <v>0</v>
      </c>
      <c r="C171" s="145"/>
      <c r="D171" s="143"/>
      <c r="E171" s="141">
        <v>0</v>
      </c>
      <c r="F171" s="144"/>
    </row>
    <row r="172" ht="16.9" customHeight="1" spans="1:6">
      <c r="A172" s="146" t="s">
        <v>95</v>
      </c>
      <c r="B172" s="141">
        <v>0</v>
      </c>
      <c r="C172" s="145"/>
      <c r="D172" s="143"/>
      <c r="E172" s="141">
        <v>0</v>
      </c>
      <c r="F172" s="144"/>
    </row>
    <row r="173" ht="16.9" customHeight="1" spans="1:6">
      <c r="A173" s="146" t="s">
        <v>191</v>
      </c>
      <c r="B173" s="141">
        <v>0</v>
      </c>
      <c r="C173" s="145"/>
      <c r="D173" s="143"/>
      <c r="E173" s="141">
        <v>0</v>
      </c>
      <c r="F173" s="144"/>
    </row>
    <row r="174" ht="16.9" customHeight="1" spans="1:6">
      <c r="A174" s="140" t="s">
        <v>192</v>
      </c>
      <c r="B174" s="141">
        <f>SUM(B175:B180)</f>
        <v>2</v>
      </c>
      <c r="C174" s="145">
        <f>SUM(C175:C180)</f>
        <v>0</v>
      </c>
      <c r="D174" s="143"/>
      <c r="E174" s="141">
        <f>SUM(E175:E180)</f>
        <v>8</v>
      </c>
      <c r="F174" s="144">
        <f t="shared" si="2"/>
        <v>3</v>
      </c>
    </row>
    <row r="175" ht="16.9" customHeight="1" spans="1:6">
      <c r="A175" s="146" t="s">
        <v>86</v>
      </c>
      <c r="B175" s="141">
        <v>0</v>
      </c>
      <c r="C175" s="147"/>
      <c r="D175" s="143"/>
      <c r="E175" s="141">
        <v>0</v>
      </c>
      <c r="F175" s="144"/>
    </row>
    <row r="176" ht="16.9" customHeight="1" spans="1:6">
      <c r="A176" s="146" t="s">
        <v>87</v>
      </c>
      <c r="B176" s="141">
        <v>0</v>
      </c>
      <c r="C176" s="145"/>
      <c r="D176" s="143"/>
      <c r="E176" s="141">
        <v>0</v>
      </c>
      <c r="F176" s="144"/>
    </row>
    <row r="177" ht="16.9" customHeight="1" spans="1:6">
      <c r="A177" s="146" t="s">
        <v>88</v>
      </c>
      <c r="B177" s="141">
        <v>0</v>
      </c>
      <c r="C177" s="145"/>
      <c r="D177" s="143"/>
      <c r="E177" s="141">
        <v>0</v>
      </c>
      <c r="F177" s="144"/>
    </row>
    <row r="178" ht="16.9" customHeight="1" spans="1:6">
      <c r="A178" s="146" t="s">
        <v>193</v>
      </c>
      <c r="B178" s="141">
        <v>0</v>
      </c>
      <c r="C178" s="145"/>
      <c r="D178" s="143"/>
      <c r="E178" s="141">
        <v>0</v>
      </c>
      <c r="F178" s="144"/>
    </row>
    <row r="179" ht="16.9" customHeight="1" spans="1:6">
      <c r="A179" s="146" t="s">
        <v>95</v>
      </c>
      <c r="B179" s="141">
        <v>0</v>
      </c>
      <c r="C179" s="145"/>
      <c r="D179" s="143"/>
      <c r="E179" s="141">
        <v>0</v>
      </c>
      <c r="F179" s="144"/>
    </row>
    <row r="180" ht="16.9" customHeight="1" spans="1:6">
      <c r="A180" s="146" t="s">
        <v>194</v>
      </c>
      <c r="B180" s="141">
        <v>2</v>
      </c>
      <c r="C180" s="145"/>
      <c r="D180" s="143"/>
      <c r="E180" s="141">
        <v>8</v>
      </c>
      <c r="F180" s="144">
        <f t="shared" si="2"/>
        <v>3</v>
      </c>
    </row>
    <row r="181" ht="16.9" customHeight="1" spans="1:6">
      <c r="A181" s="140" t="s">
        <v>195</v>
      </c>
      <c r="B181" s="141">
        <f>SUM(B182:B187)</f>
        <v>0</v>
      </c>
      <c r="C181" s="145">
        <f>SUM(C182:C187)</f>
        <v>3</v>
      </c>
      <c r="D181" s="143"/>
      <c r="E181" s="141">
        <f>SUM(E182:E187)</f>
        <v>8</v>
      </c>
      <c r="F181" s="144"/>
    </row>
    <row r="182" ht="16.9" customHeight="1" spans="1:6">
      <c r="A182" s="146" t="s">
        <v>86</v>
      </c>
      <c r="B182" s="141">
        <v>0</v>
      </c>
      <c r="C182" s="145"/>
      <c r="D182" s="143"/>
      <c r="E182" s="141">
        <v>0</v>
      </c>
      <c r="F182" s="144"/>
    </row>
    <row r="183" ht="16.9" customHeight="1" spans="1:6">
      <c r="A183" s="146" t="s">
        <v>87</v>
      </c>
      <c r="B183" s="141">
        <v>0</v>
      </c>
      <c r="C183" s="145"/>
      <c r="D183" s="143"/>
      <c r="E183" s="141">
        <v>0</v>
      </c>
      <c r="F183" s="144"/>
    </row>
    <row r="184" ht="16.9" customHeight="1" spans="1:6">
      <c r="A184" s="146" t="s">
        <v>88</v>
      </c>
      <c r="B184" s="141">
        <v>0</v>
      </c>
      <c r="C184" s="145"/>
      <c r="D184" s="143"/>
      <c r="E184" s="141">
        <v>0</v>
      </c>
      <c r="F184" s="144"/>
    </row>
    <row r="185" ht="16.9" customHeight="1" spans="1:6">
      <c r="A185" s="146" t="s">
        <v>196</v>
      </c>
      <c r="B185" s="141">
        <v>0</v>
      </c>
      <c r="C185" s="145">
        <v>3</v>
      </c>
      <c r="D185" s="143"/>
      <c r="E185" s="141">
        <v>0</v>
      </c>
      <c r="F185" s="144"/>
    </row>
    <row r="186" ht="16.9" customHeight="1" spans="1:6">
      <c r="A186" s="146" t="s">
        <v>95</v>
      </c>
      <c r="B186" s="141">
        <v>0</v>
      </c>
      <c r="C186" s="145"/>
      <c r="D186" s="143"/>
      <c r="E186" s="141">
        <v>0</v>
      </c>
      <c r="F186" s="144"/>
    </row>
    <row r="187" ht="16.9" customHeight="1" spans="1:6">
      <c r="A187" s="146" t="s">
        <v>197</v>
      </c>
      <c r="B187" s="141">
        <v>0</v>
      </c>
      <c r="C187" s="145"/>
      <c r="D187" s="143"/>
      <c r="E187" s="141">
        <v>8</v>
      </c>
      <c r="F187" s="144"/>
    </row>
    <row r="188" ht="16.9" customHeight="1" spans="1:6">
      <c r="A188" s="140" t="s">
        <v>198</v>
      </c>
      <c r="B188" s="141">
        <f>SUM(B189:B196)</f>
        <v>0</v>
      </c>
      <c r="C188" s="145">
        <f>SUM(C189:C196)</f>
        <v>0</v>
      </c>
      <c r="D188" s="143"/>
      <c r="E188" s="141">
        <f>SUM(E189:E196)</f>
        <v>0</v>
      </c>
      <c r="F188" s="144"/>
    </row>
    <row r="189" ht="16.9" customHeight="1" spans="1:6">
      <c r="A189" s="146" t="s">
        <v>86</v>
      </c>
      <c r="B189" s="141">
        <v>0</v>
      </c>
      <c r="C189" s="145"/>
      <c r="D189" s="143"/>
      <c r="E189" s="141">
        <v>0</v>
      </c>
      <c r="F189" s="144"/>
    </row>
    <row r="190" ht="16.9" customHeight="1" spans="1:6">
      <c r="A190" s="146" t="s">
        <v>87</v>
      </c>
      <c r="B190" s="141">
        <v>0</v>
      </c>
      <c r="C190" s="145"/>
      <c r="D190" s="143"/>
      <c r="E190" s="141">
        <v>0</v>
      </c>
      <c r="F190" s="144"/>
    </row>
    <row r="191" ht="16.9" customHeight="1" spans="1:6">
      <c r="A191" s="146" t="s">
        <v>88</v>
      </c>
      <c r="B191" s="141">
        <v>0</v>
      </c>
      <c r="C191" s="145"/>
      <c r="D191" s="143"/>
      <c r="E191" s="141">
        <v>0</v>
      </c>
      <c r="F191" s="144"/>
    </row>
    <row r="192" ht="16.9" customHeight="1" spans="1:6">
      <c r="A192" s="146" t="s">
        <v>199</v>
      </c>
      <c r="B192" s="141">
        <v>0</v>
      </c>
      <c r="C192" s="145"/>
      <c r="D192" s="143"/>
      <c r="E192" s="141">
        <v>0</v>
      </c>
      <c r="F192" s="144"/>
    </row>
    <row r="193" ht="16.9" customHeight="1" spans="1:6">
      <c r="A193" s="146" t="s">
        <v>200</v>
      </c>
      <c r="B193" s="141">
        <v>0</v>
      </c>
      <c r="C193" s="145"/>
      <c r="D193" s="143"/>
      <c r="E193" s="141">
        <v>0</v>
      </c>
      <c r="F193" s="144"/>
    </row>
    <row r="194" ht="16.9" customHeight="1" spans="1:6">
      <c r="A194" s="146" t="s">
        <v>201</v>
      </c>
      <c r="B194" s="141">
        <v>0</v>
      </c>
      <c r="C194" s="145"/>
      <c r="D194" s="143"/>
      <c r="E194" s="141">
        <v>0</v>
      </c>
      <c r="F194" s="144"/>
    </row>
    <row r="195" ht="16.9" customHeight="1" spans="1:6">
      <c r="A195" s="146" t="s">
        <v>95</v>
      </c>
      <c r="B195" s="141">
        <v>0</v>
      </c>
      <c r="C195" s="145"/>
      <c r="D195" s="143"/>
      <c r="E195" s="141">
        <v>0</v>
      </c>
      <c r="F195" s="144"/>
    </row>
    <row r="196" ht="16.9" customHeight="1" spans="1:6">
      <c r="A196" s="146" t="s">
        <v>202</v>
      </c>
      <c r="B196" s="141">
        <v>0</v>
      </c>
      <c r="C196" s="145"/>
      <c r="D196" s="143"/>
      <c r="E196" s="141">
        <v>0</v>
      </c>
      <c r="F196" s="144"/>
    </row>
    <row r="197" ht="16.9" customHeight="1" spans="1:6">
      <c r="A197" s="140" t="s">
        <v>203</v>
      </c>
      <c r="B197" s="141">
        <f>SUM(B198:B202)</f>
        <v>69</v>
      </c>
      <c r="C197" s="145">
        <f>SUM(C198:C202)</f>
        <v>71</v>
      </c>
      <c r="D197" s="143"/>
      <c r="E197" s="141">
        <f>SUM(E198:E202)</f>
        <v>75</v>
      </c>
      <c r="F197" s="144">
        <f t="shared" si="2"/>
        <v>0.0869565217391304</v>
      </c>
    </row>
    <row r="198" ht="16.9" customHeight="1" spans="1:6">
      <c r="A198" s="146" t="s">
        <v>86</v>
      </c>
      <c r="B198" s="141">
        <v>63</v>
      </c>
      <c r="C198" s="145">
        <v>65</v>
      </c>
      <c r="D198" s="143"/>
      <c r="E198" s="141">
        <v>69</v>
      </c>
      <c r="F198" s="144">
        <f t="shared" ref="F198:F257" si="3">(E198-B198)/B198</f>
        <v>0.0952380952380952</v>
      </c>
    </row>
    <row r="199" ht="16.9" customHeight="1" spans="1:6">
      <c r="A199" s="146" t="s">
        <v>87</v>
      </c>
      <c r="B199" s="141">
        <v>0</v>
      </c>
      <c r="C199" s="145">
        <v>0</v>
      </c>
      <c r="D199" s="143"/>
      <c r="E199" s="141">
        <v>0</v>
      </c>
      <c r="F199" s="144"/>
    </row>
    <row r="200" ht="16.9" customHeight="1" spans="1:6">
      <c r="A200" s="146" t="s">
        <v>88</v>
      </c>
      <c r="B200" s="141">
        <v>0</v>
      </c>
      <c r="C200" s="145">
        <v>0</v>
      </c>
      <c r="D200" s="143"/>
      <c r="E200" s="141">
        <v>0</v>
      </c>
      <c r="F200" s="144"/>
    </row>
    <row r="201" ht="16.9" customHeight="1" spans="1:6">
      <c r="A201" s="146" t="s">
        <v>204</v>
      </c>
      <c r="B201" s="141">
        <v>6</v>
      </c>
      <c r="C201" s="145">
        <v>0</v>
      </c>
      <c r="D201" s="143"/>
      <c r="E201" s="141">
        <v>6</v>
      </c>
      <c r="F201" s="144"/>
    </row>
    <row r="202" ht="16.9" customHeight="1" spans="1:6">
      <c r="A202" s="146" t="s">
        <v>205</v>
      </c>
      <c r="B202" s="141">
        <v>0</v>
      </c>
      <c r="C202" s="145">
        <v>6</v>
      </c>
      <c r="D202" s="143"/>
      <c r="E202" s="141">
        <v>0</v>
      </c>
      <c r="F202" s="144"/>
    </row>
    <row r="203" ht="16.9" customHeight="1" spans="1:6">
      <c r="A203" s="140" t="s">
        <v>206</v>
      </c>
      <c r="B203" s="141">
        <f>SUM(B204:B209)</f>
        <v>53</v>
      </c>
      <c r="C203" s="145">
        <f>SUM(C204:C209)</f>
        <v>34</v>
      </c>
      <c r="D203" s="143"/>
      <c r="E203" s="141">
        <f>SUM(E204:E209)</f>
        <v>60</v>
      </c>
      <c r="F203" s="144">
        <f t="shared" si="3"/>
        <v>0.132075471698113</v>
      </c>
    </row>
    <row r="204" ht="16.9" customHeight="1" spans="1:6">
      <c r="A204" s="146" t="s">
        <v>86</v>
      </c>
      <c r="B204" s="141">
        <v>44</v>
      </c>
      <c r="C204" s="145">
        <v>34</v>
      </c>
      <c r="D204" s="143"/>
      <c r="E204" s="141">
        <v>45</v>
      </c>
      <c r="F204" s="144">
        <f t="shared" si="3"/>
        <v>0.0227272727272727</v>
      </c>
    </row>
    <row r="205" ht="16.9" customHeight="1" spans="1:6">
      <c r="A205" s="146" t="s">
        <v>87</v>
      </c>
      <c r="B205" s="141">
        <v>0</v>
      </c>
      <c r="C205" s="145"/>
      <c r="D205" s="143"/>
      <c r="E205" s="141">
        <v>0</v>
      </c>
      <c r="F205" s="144"/>
    </row>
    <row r="206" ht="16.9" customHeight="1" spans="1:6">
      <c r="A206" s="146" t="s">
        <v>88</v>
      </c>
      <c r="B206" s="141">
        <v>0</v>
      </c>
      <c r="C206" s="145"/>
      <c r="D206" s="143"/>
      <c r="E206" s="141">
        <v>0</v>
      </c>
      <c r="F206" s="144"/>
    </row>
    <row r="207" ht="16.9" customHeight="1" spans="1:6">
      <c r="A207" s="146" t="s">
        <v>100</v>
      </c>
      <c r="B207" s="141">
        <v>0</v>
      </c>
      <c r="C207" s="145"/>
      <c r="D207" s="143"/>
      <c r="E207" s="141">
        <v>0</v>
      </c>
      <c r="F207" s="144"/>
    </row>
    <row r="208" ht="16.9" customHeight="1" spans="1:6">
      <c r="A208" s="146" t="s">
        <v>95</v>
      </c>
      <c r="B208" s="141">
        <v>0</v>
      </c>
      <c r="C208" s="145"/>
      <c r="D208" s="143"/>
      <c r="E208" s="141">
        <v>0</v>
      </c>
      <c r="F208" s="144"/>
    </row>
    <row r="209" ht="16.9" customHeight="1" spans="1:6">
      <c r="A209" s="146" t="s">
        <v>207</v>
      </c>
      <c r="B209" s="141">
        <v>9</v>
      </c>
      <c r="C209" s="145"/>
      <c r="D209" s="143"/>
      <c r="E209" s="141">
        <v>15</v>
      </c>
      <c r="F209" s="144">
        <f t="shared" si="3"/>
        <v>0.666666666666667</v>
      </c>
    </row>
    <row r="210" ht="16.9" customHeight="1" spans="1:6">
      <c r="A210" s="140" t="s">
        <v>208</v>
      </c>
      <c r="B210" s="141">
        <f>SUM(B211:B217)</f>
        <v>327</v>
      </c>
      <c r="C210" s="145">
        <f>SUM(C211:C217)</f>
        <v>314</v>
      </c>
      <c r="D210" s="143"/>
      <c r="E210" s="141">
        <f>SUM(E211:E217)</f>
        <v>336</v>
      </c>
      <c r="F210" s="144">
        <f t="shared" si="3"/>
        <v>0.0275229357798165</v>
      </c>
    </row>
    <row r="211" ht="16.9" customHeight="1" spans="1:6">
      <c r="A211" s="146" t="s">
        <v>86</v>
      </c>
      <c r="B211" s="141">
        <v>139</v>
      </c>
      <c r="C211" s="145">
        <v>132</v>
      </c>
      <c r="D211" s="143"/>
      <c r="E211" s="141">
        <v>105</v>
      </c>
      <c r="F211" s="144">
        <f t="shared" si="3"/>
        <v>-0.244604316546763</v>
      </c>
    </row>
    <row r="212" ht="16.9" customHeight="1" spans="1:6">
      <c r="A212" s="146" t="s">
        <v>87</v>
      </c>
      <c r="B212" s="141">
        <v>0</v>
      </c>
      <c r="C212" s="147">
        <v>0</v>
      </c>
      <c r="D212" s="143"/>
      <c r="E212" s="141">
        <v>0</v>
      </c>
      <c r="F212" s="144"/>
    </row>
    <row r="213" ht="16.9" customHeight="1" spans="1:6">
      <c r="A213" s="146" t="s">
        <v>88</v>
      </c>
      <c r="B213" s="141">
        <v>0</v>
      </c>
      <c r="C213" s="147">
        <v>0</v>
      </c>
      <c r="D213" s="143"/>
      <c r="E213" s="141">
        <v>0</v>
      </c>
      <c r="F213" s="144"/>
    </row>
    <row r="214" ht="16.9" customHeight="1" spans="1:6">
      <c r="A214" s="146" t="s">
        <v>209</v>
      </c>
      <c r="B214" s="141">
        <v>0</v>
      </c>
      <c r="C214" s="145">
        <v>0</v>
      </c>
      <c r="D214" s="143"/>
      <c r="E214" s="141">
        <v>0</v>
      </c>
      <c r="F214" s="144"/>
    </row>
    <row r="215" ht="16.9" customHeight="1" spans="1:6">
      <c r="A215" s="146" t="s">
        <v>210</v>
      </c>
      <c r="B215" s="141">
        <v>0</v>
      </c>
      <c r="C215" s="145">
        <v>0</v>
      </c>
      <c r="D215" s="143"/>
      <c r="E215" s="141">
        <v>0</v>
      </c>
      <c r="F215" s="144"/>
    </row>
    <row r="216" ht="16.9" customHeight="1" spans="1:6">
      <c r="A216" s="146" t="s">
        <v>95</v>
      </c>
      <c r="B216" s="141">
        <v>0</v>
      </c>
      <c r="C216" s="148">
        <v>0</v>
      </c>
      <c r="D216" s="143"/>
      <c r="E216" s="141">
        <v>0</v>
      </c>
      <c r="F216" s="144"/>
    </row>
    <row r="217" ht="16.9" customHeight="1" spans="1:6">
      <c r="A217" s="146" t="s">
        <v>211</v>
      </c>
      <c r="B217" s="141">
        <v>188</v>
      </c>
      <c r="C217" s="148">
        <v>182</v>
      </c>
      <c r="D217" s="143"/>
      <c r="E217" s="141">
        <v>231</v>
      </c>
      <c r="F217" s="144">
        <f t="shared" si="3"/>
        <v>0.228723404255319</v>
      </c>
    </row>
    <row r="218" ht="16.9" customHeight="1" spans="1:6">
      <c r="A218" s="140" t="s">
        <v>212</v>
      </c>
      <c r="B218" s="141">
        <f>SUM(B219:B224)</f>
        <v>1455</v>
      </c>
      <c r="C218" s="148">
        <f>SUM(C219:C224)</f>
        <v>1973</v>
      </c>
      <c r="D218" s="143"/>
      <c r="E218" s="141">
        <f>SUM(E219:E224)</f>
        <v>1827</v>
      </c>
      <c r="F218" s="144">
        <f t="shared" si="3"/>
        <v>0.255670103092783</v>
      </c>
    </row>
    <row r="219" ht="16.9" customHeight="1" spans="1:6">
      <c r="A219" s="146" t="s">
        <v>86</v>
      </c>
      <c r="B219" s="141">
        <v>676</v>
      </c>
      <c r="C219" s="148">
        <v>1643</v>
      </c>
      <c r="D219" s="143"/>
      <c r="E219" s="141">
        <v>752</v>
      </c>
      <c r="F219" s="144">
        <f t="shared" si="3"/>
        <v>0.112426035502959</v>
      </c>
    </row>
    <row r="220" ht="16.9" customHeight="1" spans="1:6">
      <c r="A220" s="146" t="s">
        <v>87</v>
      </c>
      <c r="B220" s="141">
        <v>0</v>
      </c>
      <c r="C220" s="149">
        <v>303</v>
      </c>
      <c r="D220" s="143"/>
      <c r="E220" s="141">
        <v>0</v>
      </c>
      <c r="F220" s="144"/>
    </row>
    <row r="221" ht="16.9" customHeight="1" spans="1:6">
      <c r="A221" s="146" t="s">
        <v>88</v>
      </c>
      <c r="B221" s="141">
        <v>0</v>
      </c>
      <c r="C221" s="149">
        <v>0</v>
      </c>
      <c r="D221" s="143"/>
      <c r="E221" s="141">
        <v>0</v>
      </c>
      <c r="F221" s="144"/>
    </row>
    <row r="222" ht="16.9" customHeight="1" spans="1:6">
      <c r="A222" s="146" t="s">
        <v>213</v>
      </c>
      <c r="B222" s="141">
        <v>0</v>
      </c>
      <c r="C222" s="149">
        <v>0</v>
      </c>
      <c r="D222" s="143"/>
      <c r="E222" s="141">
        <v>0</v>
      </c>
      <c r="F222" s="144"/>
    </row>
    <row r="223" ht="16.9" customHeight="1" spans="1:6">
      <c r="A223" s="146" t="s">
        <v>95</v>
      </c>
      <c r="B223" s="141">
        <v>0</v>
      </c>
      <c r="C223" s="149">
        <v>0</v>
      </c>
      <c r="D223" s="143"/>
      <c r="E223" s="141">
        <v>0</v>
      </c>
      <c r="F223" s="144"/>
    </row>
    <row r="224" ht="16.9" customHeight="1" spans="1:6">
      <c r="A224" s="146" t="s">
        <v>214</v>
      </c>
      <c r="B224" s="141">
        <v>779</v>
      </c>
      <c r="C224" s="149">
        <v>27</v>
      </c>
      <c r="D224" s="143"/>
      <c r="E224" s="141">
        <v>1075</v>
      </c>
      <c r="F224" s="144">
        <f t="shared" si="3"/>
        <v>0.37997432605905</v>
      </c>
    </row>
    <row r="225" ht="16.9" customHeight="1" spans="1:6">
      <c r="A225" s="140" t="s">
        <v>215</v>
      </c>
      <c r="B225" s="141">
        <f>SUM(B226:B230)</f>
        <v>499</v>
      </c>
      <c r="C225" s="149">
        <f>SUM(C226:C230)</f>
        <v>257</v>
      </c>
      <c r="D225" s="143"/>
      <c r="E225" s="141">
        <f>SUM(E226:E230)</f>
        <v>466</v>
      </c>
      <c r="F225" s="144">
        <f t="shared" si="3"/>
        <v>-0.0661322645290581</v>
      </c>
    </row>
    <row r="226" ht="16.9" customHeight="1" spans="1:6">
      <c r="A226" s="146" t="s">
        <v>86</v>
      </c>
      <c r="B226" s="141">
        <v>159</v>
      </c>
      <c r="C226" s="149">
        <v>141</v>
      </c>
      <c r="D226" s="143"/>
      <c r="E226" s="141">
        <v>153</v>
      </c>
      <c r="F226" s="144">
        <f t="shared" si="3"/>
        <v>-0.0377358490566038</v>
      </c>
    </row>
    <row r="227" ht="16.9" customHeight="1" spans="1:6">
      <c r="A227" s="146" t="s">
        <v>87</v>
      </c>
      <c r="B227" s="141">
        <v>0</v>
      </c>
      <c r="C227" s="149">
        <v>0</v>
      </c>
      <c r="D227" s="143"/>
      <c r="E227" s="141">
        <v>0</v>
      </c>
      <c r="F227" s="144"/>
    </row>
    <row r="228" ht="16.9" customHeight="1" spans="1:6">
      <c r="A228" s="146" t="s">
        <v>88</v>
      </c>
      <c r="B228" s="141">
        <v>0</v>
      </c>
      <c r="C228" s="148">
        <v>0</v>
      </c>
      <c r="D228" s="143"/>
      <c r="E228" s="141">
        <v>0</v>
      </c>
      <c r="F228" s="144"/>
    </row>
    <row r="229" ht="16.9" customHeight="1" spans="1:6">
      <c r="A229" s="146" t="s">
        <v>95</v>
      </c>
      <c r="B229" s="141">
        <v>0</v>
      </c>
      <c r="C229" s="148">
        <v>0</v>
      </c>
      <c r="D229" s="143"/>
      <c r="E229" s="141">
        <v>0</v>
      </c>
      <c r="F229" s="144"/>
    </row>
    <row r="230" ht="16.9" customHeight="1" spans="1:6">
      <c r="A230" s="146" t="s">
        <v>216</v>
      </c>
      <c r="B230" s="141">
        <v>340</v>
      </c>
      <c r="C230" s="148">
        <v>116</v>
      </c>
      <c r="D230" s="143"/>
      <c r="E230" s="141">
        <v>313</v>
      </c>
      <c r="F230" s="144">
        <f t="shared" si="3"/>
        <v>-0.0794117647058823</v>
      </c>
    </row>
    <row r="231" ht="16.9" customHeight="1" spans="1:6">
      <c r="A231" s="140" t="s">
        <v>217</v>
      </c>
      <c r="B231" s="141">
        <f>SUM(B232:B236)</f>
        <v>251</v>
      </c>
      <c r="C231" s="148">
        <f>SUM(C232:C236)</f>
        <v>330</v>
      </c>
      <c r="D231" s="143"/>
      <c r="E231" s="141">
        <f>SUM(E232:E236)</f>
        <v>313</v>
      </c>
      <c r="F231" s="144">
        <f t="shared" si="3"/>
        <v>0.247011952191235</v>
      </c>
    </row>
    <row r="232" ht="16.9" customHeight="1" spans="1:6">
      <c r="A232" s="146" t="s">
        <v>86</v>
      </c>
      <c r="B232" s="141">
        <v>166</v>
      </c>
      <c r="C232" s="145">
        <v>301</v>
      </c>
      <c r="D232" s="143"/>
      <c r="E232" s="141">
        <v>188</v>
      </c>
      <c r="F232" s="144">
        <f t="shared" si="3"/>
        <v>0.132530120481928</v>
      </c>
    </row>
    <row r="233" ht="16.9" customHeight="1" spans="1:6">
      <c r="A233" s="146" t="s">
        <v>87</v>
      </c>
      <c r="B233" s="141">
        <v>0</v>
      </c>
      <c r="C233" s="145">
        <v>0</v>
      </c>
      <c r="D233" s="143"/>
      <c r="E233" s="141">
        <v>0</v>
      </c>
      <c r="F233" s="144"/>
    </row>
    <row r="234" ht="16.9" customHeight="1" spans="1:6">
      <c r="A234" s="146" t="s">
        <v>88</v>
      </c>
      <c r="B234" s="141">
        <v>0</v>
      </c>
      <c r="C234" s="145">
        <v>0</v>
      </c>
      <c r="D234" s="143"/>
      <c r="E234" s="141">
        <v>0</v>
      </c>
      <c r="F234" s="144"/>
    </row>
    <row r="235" ht="16.9" customHeight="1" spans="1:6">
      <c r="A235" s="146" t="s">
        <v>95</v>
      </c>
      <c r="B235" s="141">
        <v>0</v>
      </c>
      <c r="C235" s="145">
        <v>0</v>
      </c>
      <c r="D235" s="143"/>
      <c r="E235" s="141">
        <v>0</v>
      </c>
      <c r="F235" s="144"/>
    </row>
    <row r="236" ht="16.9" customHeight="1" spans="1:6">
      <c r="A236" s="146" t="s">
        <v>218</v>
      </c>
      <c r="B236" s="141">
        <v>85</v>
      </c>
      <c r="C236" s="145">
        <v>29</v>
      </c>
      <c r="D236" s="143"/>
      <c r="E236" s="141">
        <v>125</v>
      </c>
      <c r="F236" s="144">
        <f t="shared" si="3"/>
        <v>0.470588235294118</v>
      </c>
    </row>
    <row r="237" ht="16.9" customHeight="1" spans="1:6">
      <c r="A237" s="140" t="s">
        <v>219</v>
      </c>
      <c r="B237" s="141">
        <f>SUM(B238:B242)</f>
        <v>87</v>
      </c>
      <c r="C237" s="145">
        <f>SUM(C238:C242)</f>
        <v>92</v>
      </c>
      <c r="D237" s="143"/>
      <c r="E237" s="141">
        <f>SUM(E238:E242)</f>
        <v>113</v>
      </c>
      <c r="F237" s="144">
        <f t="shared" si="3"/>
        <v>0.298850574712644</v>
      </c>
    </row>
    <row r="238" ht="16.9" customHeight="1" spans="1:6">
      <c r="A238" s="146" t="s">
        <v>86</v>
      </c>
      <c r="B238" s="141">
        <v>87</v>
      </c>
      <c r="C238" s="145">
        <v>92</v>
      </c>
      <c r="D238" s="143"/>
      <c r="E238" s="141">
        <v>105</v>
      </c>
      <c r="F238" s="144">
        <f t="shared" si="3"/>
        <v>0.206896551724138</v>
      </c>
    </row>
    <row r="239" ht="16.9" customHeight="1" spans="1:6">
      <c r="A239" s="146" t="s">
        <v>87</v>
      </c>
      <c r="B239" s="141">
        <v>0</v>
      </c>
      <c r="C239" s="145"/>
      <c r="D239" s="143"/>
      <c r="E239" s="141">
        <v>0</v>
      </c>
      <c r="F239" s="144"/>
    </row>
    <row r="240" ht="16.9" customHeight="1" spans="1:6">
      <c r="A240" s="146" t="s">
        <v>88</v>
      </c>
      <c r="B240" s="141">
        <v>0</v>
      </c>
      <c r="C240" s="145"/>
      <c r="D240" s="143"/>
      <c r="E240" s="141">
        <v>0</v>
      </c>
      <c r="F240" s="144"/>
    </row>
    <row r="241" ht="16.9" customHeight="1" spans="1:6">
      <c r="A241" s="146" t="s">
        <v>95</v>
      </c>
      <c r="B241" s="141">
        <v>0</v>
      </c>
      <c r="C241" s="145"/>
      <c r="D241" s="143"/>
      <c r="E241" s="141">
        <v>0</v>
      </c>
      <c r="F241" s="144"/>
    </row>
    <row r="242" ht="16.9" customHeight="1" spans="1:6">
      <c r="A242" s="146" t="s">
        <v>220</v>
      </c>
      <c r="B242" s="141">
        <v>0</v>
      </c>
      <c r="C242" s="145"/>
      <c r="D242" s="143"/>
      <c r="E242" s="141">
        <v>8</v>
      </c>
      <c r="F242" s="144"/>
    </row>
    <row r="243" ht="16.9" customHeight="1" spans="1:6">
      <c r="A243" s="140" t="s">
        <v>221</v>
      </c>
      <c r="B243" s="141">
        <f>SUM(B244:B248)</f>
        <v>0</v>
      </c>
      <c r="C243" s="145">
        <f>SUM(C244:C248)</f>
        <v>0</v>
      </c>
      <c r="D243" s="143"/>
      <c r="E243" s="141">
        <f>SUM(E244:E248)</f>
        <v>0</v>
      </c>
      <c r="F243" s="144"/>
    </row>
    <row r="244" ht="16.9" customHeight="1" spans="1:6">
      <c r="A244" s="146" t="s">
        <v>86</v>
      </c>
      <c r="B244" s="141">
        <v>0</v>
      </c>
      <c r="C244" s="145"/>
      <c r="D244" s="143"/>
      <c r="E244" s="141">
        <v>0</v>
      </c>
      <c r="F244" s="144"/>
    </row>
    <row r="245" ht="16.9" customHeight="1" spans="1:6">
      <c r="A245" s="146" t="s">
        <v>87</v>
      </c>
      <c r="B245" s="141">
        <v>0</v>
      </c>
      <c r="C245" s="145"/>
      <c r="D245" s="143"/>
      <c r="E245" s="141">
        <v>0</v>
      </c>
      <c r="F245" s="144"/>
    </row>
    <row r="246" ht="16.9" customHeight="1" spans="1:6">
      <c r="A246" s="146" t="s">
        <v>88</v>
      </c>
      <c r="B246" s="141">
        <v>0</v>
      </c>
      <c r="C246" s="145"/>
      <c r="D246" s="143"/>
      <c r="E246" s="141">
        <v>0</v>
      </c>
      <c r="F246" s="144"/>
    </row>
    <row r="247" ht="16.9" customHeight="1" spans="1:6">
      <c r="A247" s="146" t="s">
        <v>95</v>
      </c>
      <c r="B247" s="141">
        <v>0</v>
      </c>
      <c r="C247" s="145"/>
      <c r="D247" s="143"/>
      <c r="E247" s="141">
        <v>0</v>
      </c>
      <c r="F247" s="144"/>
    </row>
    <row r="248" ht="16.9" customHeight="1" spans="1:6">
      <c r="A248" s="146" t="s">
        <v>222</v>
      </c>
      <c r="B248" s="141">
        <v>0</v>
      </c>
      <c r="C248" s="145"/>
      <c r="D248" s="143"/>
      <c r="E248" s="141">
        <v>0</v>
      </c>
      <c r="F248" s="144"/>
    </row>
    <row r="249" ht="16.9" customHeight="1" spans="1:6">
      <c r="A249" s="140" t="s">
        <v>223</v>
      </c>
      <c r="B249" s="141">
        <f>SUM(B250:B254)</f>
        <v>180</v>
      </c>
      <c r="C249" s="145">
        <f>SUM(C250:C254)</f>
        <v>0</v>
      </c>
      <c r="D249" s="143"/>
      <c r="E249" s="141">
        <f>SUM(E250:E254)</f>
        <v>168</v>
      </c>
      <c r="F249" s="144">
        <f t="shared" si="3"/>
        <v>-0.0666666666666667</v>
      </c>
    </row>
    <row r="250" ht="16.9" customHeight="1" spans="1:6">
      <c r="A250" s="146" t="s">
        <v>86</v>
      </c>
      <c r="B250" s="141">
        <v>112</v>
      </c>
      <c r="C250" s="145"/>
      <c r="D250" s="143"/>
      <c r="E250" s="141">
        <v>102</v>
      </c>
      <c r="F250" s="144">
        <f t="shared" si="3"/>
        <v>-0.0892857142857143</v>
      </c>
    </row>
    <row r="251" ht="16.9" customHeight="1" spans="1:6">
      <c r="A251" s="146" t="s">
        <v>87</v>
      </c>
      <c r="B251" s="141">
        <v>0</v>
      </c>
      <c r="C251" s="145"/>
      <c r="D251" s="143"/>
      <c r="E251" s="141">
        <v>0</v>
      </c>
      <c r="F251" s="144"/>
    </row>
    <row r="252" ht="16.9" customHeight="1" spans="1:6">
      <c r="A252" s="146" t="s">
        <v>88</v>
      </c>
      <c r="B252" s="141">
        <v>0</v>
      </c>
      <c r="C252" s="145"/>
      <c r="D252" s="143"/>
      <c r="E252" s="141">
        <v>0</v>
      </c>
      <c r="F252" s="144"/>
    </row>
    <row r="253" ht="16.9" customHeight="1" spans="1:6">
      <c r="A253" s="146" t="s">
        <v>95</v>
      </c>
      <c r="B253" s="141">
        <v>0</v>
      </c>
      <c r="C253" s="145"/>
      <c r="D253" s="143"/>
      <c r="E253" s="141">
        <v>0</v>
      </c>
      <c r="F253" s="144"/>
    </row>
    <row r="254" ht="16.9" customHeight="1" spans="1:6">
      <c r="A254" s="146" t="s">
        <v>224</v>
      </c>
      <c r="B254" s="141">
        <v>68</v>
      </c>
      <c r="C254" s="145"/>
      <c r="D254" s="143"/>
      <c r="E254" s="141">
        <v>66</v>
      </c>
      <c r="F254" s="144">
        <f t="shared" si="3"/>
        <v>-0.0294117647058824</v>
      </c>
    </row>
    <row r="255" ht="16.9" customHeight="1" spans="1:6">
      <c r="A255" s="140" t="s">
        <v>225</v>
      </c>
      <c r="B255" s="141">
        <f>SUM(B256:B257)</f>
        <v>769</v>
      </c>
      <c r="C255" s="145">
        <f>SUM(C256:C257)</f>
        <v>1322</v>
      </c>
      <c r="D255" s="143"/>
      <c r="E255" s="141">
        <f>SUM(E256:E257)</f>
        <v>2280</v>
      </c>
      <c r="F255" s="144">
        <f t="shared" si="3"/>
        <v>1.96488946684005</v>
      </c>
    </row>
    <row r="256" ht="16.9" customHeight="1" spans="1:6">
      <c r="A256" s="146" t="s">
        <v>226</v>
      </c>
      <c r="B256" s="141">
        <v>0</v>
      </c>
      <c r="C256" s="145"/>
      <c r="D256" s="143"/>
      <c r="E256" s="141">
        <v>0</v>
      </c>
      <c r="F256" s="144"/>
    </row>
    <row r="257" ht="16.9" customHeight="1" spans="1:6">
      <c r="A257" s="146" t="s">
        <v>227</v>
      </c>
      <c r="B257" s="141">
        <v>769</v>
      </c>
      <c r="C257" s="145">
        <v>1322</v>
      </c>
      <c r="D257" s="143"/>
      <c r="E257" s="141">
        <v>2280</v>
      </c>
      <c r="F257" s="144">
        <f t="shared" si="3"/>
        <v>1.96488946684005</v>
      </c>
    </row>
    <row r="258" ht="16.9" customHeight="1" spans="1:6">
      <c r="A258" s="140" t="s">
        <v>228</v>
      </c>
      <c r="B258" s="141">
        <f>SUM(B259,B266,B269,B276,B282,B286,B288,B293)</f>
        <v>0</v>
      </c>
      <c r="C258" s="143"/>
      <c r="D258" s="143"/>
      <c r="E258" s="143"/>
      <c r="F258" s="144"/>
    </row>
    <row r="259" ht="16.9" customHeight="1" spans="1:6">
      <c r="A259" s="140" t="s">
        <v>229</v>
      </c>
      <c r="B259" s="141"/>
      <c r="C259" s="143"/>
      <c r="D259" s="143"/>
      <c r="E259" s="143"/>
      <c r="F259" s="144"/>
    </row>
    <row r="260" ht="16.9" customHeight="1" spans="1:6">
      <c r="A260" s="146" t="s">
        <v>86</v>
      </c>
      <c r="B260" s="141"/>
      <c r="C260" s="143"/>
      <c r="D260" s="143"/>
      <c r="E260" s="143"/>
      <c r="F260" s="144"/>
    </row>
    <row r="261" ht="16.9" customHeight="1" spans="1:6">
      <c r="A261" s="146" t="s">
        <v>87</v>
      </c>
      <c r="B261" s="141"/>
      <c r="C261" s="143"/>
      <c r="D261" s="143"/>
      <c r="E261" s="143"/>
      <c r="F261" s="144"/>
    </row>
    <row r="262" ht="16.9" customHeight="1" spans="1:6">
      <c r="A262" s="146" t="s">
        <v>88</v>
      </c>
      <c r="B262" s="141"/>
      <c r="C262" s="143"/>
      <c r="D262" s="143"/>
      <c r="E262" s="143"/>
      <c r="F262" s="144"/>
    </row>
    <row r="263" ht="16.9" customHeight="1" spans="1:6">
      <c r="A263" s="146" t="s">
        <v>213</v>
      </c>
      <c r="B263" s="141"/>
      <c r="C263" s="143"/>
      <c r="D263" s="143"/>
      <c r="E263" s="143"/>
      <c r="F263" s="144"/>
    </row>
    <row r="264" ht="16.9" customHeight="1" spans="1:6">
      <c r="A264" s="146" t="s">
        <v>95</v>
      </c>
      <c r="B264" s="141"/>
      <c r="C264" s="143"/>
      <c r="D264" s="143"/>
      <c r="E264" s="143"/>
      <c r="F264" s="144"/>
    </row>
    <row r="265" ht="16.9" customHeight="1" spans="1:6">
      <c r="A265" s="146" t="s">
        <v>230</v>
      </c>
      <c r="B265" s="141"/>
      <c r="C265" s="143"/>
      <c r="D265" s="143"/>
      <c r="E265" s="143"/>
      <c r="F265" s="144"/>
    </row>
    <row r="266" ht="16.9" customHeight="1" spans="1:6">
      <c r="A266" s="140" t="s">
        <v>231</v>
      </c>
      <c r="B266" s="141"/>
      <c r="C266" s="143"/>
      <c r="D266" s="143"/>
      <c r="E266" s="143"/>
      <c r="F266" s="144"/>
    </row>
    <row r="267" ht="16.9" customHeight="1" spans="1:6">
      <c r="A267" s="146" t="s">
        <v>232</v>
      </c>
      <c r="B267" s="141"/>
      <c r="C267" s="143"/>
      <c r="D267" s="143"/>
      <c r="E267" s="143"/>
      <c r="F267" s="144"/>
    </row>
    <row r="268" ht="16.9" customHeight="1" spans="1:6">
      <c r="A268" s="146" t="s">
        <v>233</v>
      </c>
      <c r="B268" s="141"/>
      <c r="C268" s="143"/>
      <c r="D268" s="143"/>
      <c r="E268" s="143"/>
      <c r="F268" s="144"/>
    </row>
    <row r="269" ht="16.9" customHeight="1" spans="1:6">
      <c r="A269" s="140" t="s">
        <v>234</v>
      </c>
      <c r="B269" s="141"/>
      <c r="C269" s="143"/>
      <c r="D269" s="143"/>
      <c r="E269" s="143"/>
      <c r="F269" s="144"/>
    </row>
    <row r="270" ht="16.9" customHeight="1" spans="1:6">
      <c r="A270" s="146" t="s">
        <v>235</v>
      </c>
      <c r="B270" s="141"/>
      <c r="C270" s="143"/>
      <c r="D270" s="143"/>
      <c r="E270" s="143"/>
      <c r="F270" s="144"/>
    </row>
    <row r="271" ht="16.9" customHeight="1" spans="1:6">
      <c r="A271" s="146" t="s">
        <v>236</v>
      </c>
      <c r="B271" s="141"/>
      <c r="C271" s="143"/>
      <c r="D271" s="143"/>
      <c r="E271" s="143"/>
      <c r="F271" s="144"/>
    </row>
    <row r="272" ht="16.9" customHeight="1" spans="1:6">
      <c r="A272" s="146" t="s">
        <v>237</v>
      </c>
      <c r="B272" s="141"/>
      <c r="C272" s="143"/>
      <c r="D272" s="143"/>
      <c r="E272" s="143"/>
      <c r="F272" s="144"/>
    </row>
    <row r="273" ht="16.9" customHeight="1" spans="1:6">
      <c r="A273" s="146" t="s">
        <v>238</v>
      </c>
      <c r="B273" s="141"/>
      <c r="C273" s="143"/>
      <c r="D273" s="143"/>
      <c r="E273" s="143"/>
      <c r="F273" s="144"/>
    </row>
    <row r="274" ht="16.9" customHeight="1" spans="1:6">
      <c r="A274" s="146" t="s">
        <v>239</v>
      </c>
      <c r="B274" s="141"/>
      <c r="C274" s="143"/>
      <c r="D274" s="143"/>
      <c r="E274" s="143"/>
      <c r="F274" s="144"/>
    </row>
    <row r="275" ht="16.9" customHeight="1" spans="1:6">
      <c r="A275" s="146" t="s">
        <v>240</v>
      </c>
      <c r="B275" s="141"/>
      <c r="C275" s="143"/>
      <c r="D275" s="143"/>
      <c r="E275" s="143"/>
      <c r="F275" s="144"/>
    </row>
    <row r="276" ht="16.9" customHeight="1" spans="1:6">
      <c r="A276" s="140" t="s">
        <v>241</v>
      </c>
      <c r="B276" s="141"/>
      <c r="C276" s="143"/>
      <c r="D276" s="143"/>
      <c r="E276" s="143"/>
      <c r="F276" s="144"/>
    </row>
    <row r="277" ht="16.9" customHeight="1" spans="1:6">
      <c r="A277" s="146" t="s">
        <v>242</v>
      </c>
      <c r="B277" s="141"/>
      <c r="C277" s="143"/>
      <c r="D277" s="143"/>
      <c r="E277" s="143"/>
      <c r="F277" s="144"/>
    </row>
    <row r="278" ht="16.9" customHeight="1" spans="1:6">
      <c r="A278" s="146" t="s">
        <v>243</v>
      </c>
      <c r="B278" s="141"/>
      <c r="C278" s="143"/>
      <c r="D278" s="143"/>
      <c r="E278" s="143"/>
      <c r="F278" s="144"/>
    </row>
    <row r="279" ht="16.9" customHeight="1" spans="1:6">
      <c r="A279" s="146" t="s">
        <v>244</v>
      </c>
      <c r="B279" s="141"/>
      <c r="C279" s="143"/>
      <c r="D279" s="143"/>
      <c r="E279" s="143"/>
      <c r="F279" s="144"/>
    </row>
    <row r="280" ht="16.9" customHeight="1" spans="1:6">
      <c r="A280" s="146" t="s">
        <v>245</v>
      </c>
      <c r="B280" s="141"/>
      <c r="C280" s="143"/>
      <c r="D280" s="143"/>
      <c r="E280" s="143"/>
      <c r="F280" s="144"/>
    </row>
    <row r="281" ht="16.9" customHeight="1" spans="1:6">
      <c r="A281" s="146" t="s">
        <v>246</v>
      </c>
      <c r="B281" s="141"/>
      <c r="C281" s="143"/>
      <c r="D281" s="143"/>
      <c r="E281" s="143"/>
      <c r="F281" s="144"/>
    </row>
    <row r="282" ht="16.9" customHeight="1" spans="1:6">
      <c r="A282" s="140" t="s">
        <v>247</v>
      </c>
      <c r="B282" s="141"/>
      <c r="C282" s="143"/>
      <c r="D282" s="143"/>
      <c r="E282" s="143"/>
      <c r="F282" s="144"/>
    </row>
    <row r="283" ht="16.9" customHeight="1" spans="1:6">
      <c r="A283" s="146" t="s">
        <v>248</v>
      </c>
      <c r="B283" s="141"/>
      <c r="C283" s="143"/>
      <c r="D283" s="143"/>
      <c r="E283" s="143"/>
      <c r="F283" s="144"/>
    </row>
    <row r="284" ht="16.9" customHeight="1" spans="1:6">
      <c r="A284" s="146" t="s">
        <v>249</v>
      </c>
      <c r="B284" s="141"/>
      <c r="C284" s="143"/>
      <c r="D284" s="143"/>
      <c r="E284" s="143"/>
      <c r="F284" s="144"/>
    </row>
    <row r="285" ht="16.9" customHeight="1" spans="1:6">
      <c r="A285" s="146" t="s">
        <v>250</v>
      </c>
      <c r="B285" s="141"/>
      <c r="C285" s="143"/>
      <c r="D285" s="143"/>
      <c r="E285" s="143"/>
      <c r="F285" s="144"/>
    </row>
    <row r="286" ht="16.9" customHeight="1" spans="1:6">
      <c r="A286" s="140" t="s">
        <v>251</v>
      </c>
      <c r="B286" s="141"/>
      <c r="C286" s="143"/>
      <c r="D286" s="143"/>
      <c r="E286" s="143"/>
      <c r="F286" s="144"/>
    </row>
    <row r="287" ht="16.9" customHeight="1" spans="1:6">
      <c r="A287" s="146" t="s">
        <v>252</v>
      </c>
      <c r="B287" s="141"/>
      <c r="C287" s="143"/>
      <c r="D287" s="143"/>
      <c r="E287" s="143"/>
      <c r="F287" s="144"/>
    </row>
    <row r="288" ht="16.9" customHeight="1" spans="1:6">
      <c r="A288" s="140" t="s">
        <v>253</v>
      </c>
      <c r="B288" s="141"/>
      <c r="C288" s="143"/>
      <c r="D288" s="143"/>
      <c r="E288" s="143"/>
      <c r="F288" s="144"/>
    </row>
    <row r="289" ht="16.9" customHeight="1" spans="1:6">
      <c r="A289" s="146" t="s">
        <v>254</v>
      </c>
      <c r="B289" s="141"/>
      <c r="C289" s="143"/>
      <c r="D289" s="143"/>
      <c r="E289" s="143"/>
      <c r="F289" s="144"/>
    </row>
    <row r="290" ht="16.9" customHeight="1" spans="1:6">
      <c r="A290" s="146" t="s">
        <v>255</v>
      </c>
      <c r="B290" s="141"/>
      <c r="C290" s="143"/>
      <c r="D290" s="143"/>
      <c r="E290" s="143"/>
      <c r="F290" s="144"/>
    </row>
    <row r="291" ht="16.9" customHeight="1" spans="1:6">
      <c r="A291" s="146" t="s">
        <v>256</v>
      </c>
      <c r="B291" s="141"/>
      <c r="C291" s="143"/>
      <c r="D291" s="143"/>
      <c r="E291" s="143"/>
      <c r="F291" s="144"/>
    </row>
    <row r="292" ht="16.9" customHeight="1" spans="1:6">
      <c r="A292" s="146" t="s">
        <v>257</v>
      </c>
      <c r="B292" s="141"/>
      <c r="C292" s="143"/>
      <c r="D292" s="143"/>
      <c r="E292" s="143"/>
      <c r="F292" s="144"/>
    </row>
    <row r="293" ht="16.9" customHeight="1" spans="1:6">
      <c r="A293" s="140" t="s">
        <v>258</v>
      </c>
      <c r="B293" s="141"/>
      <c r="C293" s="143"/>
      <c r="D293" s="143"/>
      <c r="E293" s="143"/>
      <c r="F293" s="144"/>
    </row>
    <row r="294" ht="16.9" customHeight="1" spans="1:6">
      <c r="A294" s="146" t="s">
        <v>259</v>
      </c>
      <c r="B294" s="141"/>
      <c r="C294" s="143"/>
      <c r="D294" s="143"/>
      <c r="E294" s="143"/>
      <c r="F294" s="144"/>
    </row>
    <row r="295" ht="16.9" customHeight="1" spans="1:6">
      <c r="A295" s="140" t="s">
        <v>260</v>
      </c>
      <c r="B295" s="141">
        <f>SUM(B296,B298,B300,B302,B311)</f>
        <v>269</v>
      </c>
      <c r="C295" s="145">
        <f>SUM(C296,C311)</f>
        <v>846</v>
      </c>
      <c r="D295" s="143"/>
      <c r="E295" s="141">
        <f>SUM(E296,E298,E300,E302,E311)</f>
        <v>234</v>
      </c>
      <c r="F295" s="144">
        <f t="shared" ref="F295:F325" si="4">(E295-B295)/B295</f>
        <v>-0.130111524163569</v>
      </c>
    </row>
    <row r="296" ht="16.9" customHeight="1" spans="1:6">
      <c r="A296" s="140" t="s">
        <v>261</v>
      </c>
      <c r="B296" s="141">
        <f>B297</f>
        <v>0</v>
      </c>
      <c r="C296" s="145">
        <f>SUM(C297:C304)</f>
        <v>0</v>
      </c>
      <c r="D296" s="143"/>
      <c r="E296" s="141">
        <f>E297</f>
        <v>0</v>
      </c>
      <c r="F296" s="144"/>
    </row>
    <row r="297" ht="16.9" customHeight="1" spans="1:6">
      <c r="A297" s="146" t="s">
        <v>262</v>
      </c>
      <c r="B297" s="141">
        <v>0</v>
      </c>
      <c r="C297" s="145"/>
      <c r="D297" s="143"/>
      <c r="E297" s="141">
        <v>0</v>
      </c>
      <c r="F297" s="144"/>
    </row>
    <row r="298" ht="16.9" customHeight="1" spans="1:6">
      <c r="A298" s="140" t="s">
        <v>263</v>
      </c>
      <c r="B298" s="141">
        <f>B299</f>
        <v>0</v>
      </c>
      <c r="C298" s="145"/>
      <c r="D298" s="143"/>
      <c r="E298" s="141">
        <f>E299</f>
        <v>0</v>
      </c>
      <c r="F298" s="144"/>
    </row>
    <row r="299" ht="16.9" customHeight="1" spans="1:6">
      <c r="A299" s="146" t="s">
        <v>264</v>
      </c>
      <c r="B299" s="141">
        <v>0</v>
      </c>
      <c r="C299" s="145"/>
      <c r="D299" s="143"/>
      <c r="E299" s="141">
        <v>0</v>
      </c>
      <c r="F299" s="144"/>
    </row>
    <row r="300" ht="16.9" customHeight="1" spans="1:6">
      <c r="A300" s="140" t="s">
        <v>265</v>
      </c>
      <c r="B300" s="141">
        <f>B301</f>
        <v>0</v>
      </c>
      <c r="C300" s="145"/>
      <c r="D300" s="143"/>
      <c r="E300" s="141">
        <f>E301</f>
        <v>0</v>
      </c>
      <c r="F300" s="144"/>
    </row>
    <row r="301" ht="16.9" customHeight="1" spans="1:6">
      <c r="A301" s="146" t="s">
        <v>266</v>
      </c>
      <c r="B301" s="141">
        <v>0</v>
      </c>
      <c r="C301" s="145"/>
      <c r="D301" s="143"/>
      <c r="E301" s="141">
        <v>0</v>
      </c>
      <c r="F301" s="144"/>
    </row>
    <row r="302" ht="16.9" customHeight="1" spans="1:6">
      <c r="A302" s="140" t="s">
        <v>267</v>
      </c>
      <c r="B302" s="141">
        <f>SUM(B303:B310)</f>
        <v>0</v>
      </c>
      <c r="C302" s="145"/>
      <c r="D302" s="143"/>
      <c r="E302" s="141">
        <f>SUM(E303:E310)</f>
        <v>0</v>
      </c>
      <c r="F302" s="144"/>
    </row>
    <row r="303" ht="16.9" customHeight="1" spans="1:6">
      <c r="A303" s="146" t="s">
        <v>268</v>
      </c>
      <c r="B303" s="141">
        <v>0</v>
      </c>
      <c r="C303" s="145"/>
      <c r="D303" s="143"/>
      <c r="E303" s="141">
        <v>0</v>
      </c>
      <c r="F303" s="144"/>
    </row>
    <row r="304" ht="16.9" customHeight="1" spans="1:6">
      <c r="A304" s="146" t="s">
        <v>269</v>
      </c>
      <c r="B304" s="141">
        <v>0</v>
      </c>
      <c r="C304" s="145"/>
      <c r="D304" s="143"/>
      <c r="E304" s="141">
        <v>0</v>
      </c>
      <c r="F304" s="144"/>
    </row>
    <row r="305" ht="16.9" customHeight="1" spans="1:6">
      <c r="A305" s="146" t="s">
        <v>270</v>
      </c>
      <c r="B305" s="141">
        <v>0</v>
      </c>
      <c r="C305" s="145"/>
      <c r="D305" s="143"/>
      <c r="E305" s="141">
        <v>0</v>
      </c>
      <c r="F305" s="144"/>
    </row>
    <row r="306" ht="16.9" customHeight="1" spans="1:6">
      <c r="A306" s="146" t="s">
        <v>271</v>
      </c>
      <c r="B306" s="141">
        <v>0</v>
      </c>
      <c r="C306" s="143"/>
      <c r="D306" s="143"/>
      <c r="E306" s="141">
        <v>0</v>
      </c>
      <c r="F306" s="144"/>
    </row>
    <row r="307" ht="16.9" customHeight="1" spans="1:6">
      <c r="A307" s="146" t="s">
        <v>272</v>
      </c>
      <c r="B307" s="141">
        <v>0</v>
      </c>
      <c r="C307" s="143"/>
      <c r="D307" s="143"/>
      <c r="E307" s="141">
        <v>0</v>
      </c>
      <c r="F307" s="144"/>
    </row>
    <row r="308" ht="16.9" customHeight="1" spans="1:6">
      <c r="A308" s="146" t="s">
        <v>273</v>
      </c>
      <c r="B308" s="141">
        <v>0</v>
      </c>
      <c r="C308" s="143"/>
      <c r="D308" s="143"/>
      <c r="E308" s="141">
        <v>0</v>
      </c>
      <c r="F308" s="144"/>
    </row>
    <row r="309" ht="16.9" customHeight="1" spans="1:6">
      <c r="A309" s="146" t="s">
        <v>274</v>
      </c>
      <c r="B309" s="141">
        <v>0</v>
      </c>
      <c r="C309" s="143"/>
      <c r="D309" s="143"/>
      <c r="E309" s="141">
        <v>0</v>
      </c>
      <c r="F309" s="144"/>
    </row>
    <row r="310" ht="16.9" customHeight="1" spans="1:6">
      <c r="A310" s="146" t="s">
        <v>275</v>
      </c>
      <c r="B310" s="141">
        <v>0</v>
      </c>
      <c r="C310" s="150"/>
      <c r="D310" s="143"/>
      <c r="E310" s="141">
        <v>0</v>
      </c>
      <c r="F310" s="144"/>
    </row>
    <row r="311" ht="16.9" customHeight="1" spans="1:6">
      <c r="A311" s="140" t="s">
        <v>276</v>
      </c>
      <c r="B311" s="141">
        <f>B312</f>
        <v>269</v>
      </c>
      <c r="C311" s="143">
        <v>846</v>
      </c>
      <c r="D311" s="143"/>
      <c r="E311" s="141">
        <f>E312</f>
        <v>234</v>
      </c>
      <c r="F311" s="144">
        <f t="shared" si="4"/>
        <v>-0.130111524163569</v>
      </c>
    </row>
    <row r="312" ht="16.9" customHeight="1" spans="1:6">
      <c r="A312" s="146" t="s">
        <v>277</v>
      </c>
      <c r="B312" s="141">
        <v>269</v>
      </c>
      <c r="C312" s="143">
        <v>846</v>
      </c>
      <c r="D312" s="143"/>
      <c r="E312" s="141">
        <v>234</v>
      </c>
      <c r="F312" s="144">
        <f t="shared" si="4"/>
        <v>-0.130111524163569</v>
      </c>
    </row>
    <row r="313" ht="16.9" customHeight="1" spans="1:6">
      <c r="A313" s="140" t="s">
        <v>278</v>
      </c>
      <c r="B313" s="141">
        <f>SUM(B314,B324,B346,B353,B365,B374,B388,B397,B406,B414,B422,B431)</f>
        <v>6931</v>
      </c>
      <c r="C313" s="145">
        <f>SUM(C314,C324,C346,C353,C365,C374,C388,C397,C406,C414,C422,C431)</f>
        <v>6717</v>
      </c>
      <c r="D313" s="143"/>
      <c r="E313" s="141">
        <f>SUM(E314,E324,E346,E353,E365,E374,E388,E397,E406,E414,E422,E431)</f>
        <v>8350</v>
      </c>
      <c r="F313" s="144">
        <f t="shared" si="4"/>
        <v>0.204732361852547</v>
      </c>
    </row>
    <row r="314" ht="16.9" customHeight="1" spans="1:6">
      <c r="A314" s="140" t="s">
        <v>279</v>
      </c>
      <c r="B314" s="141">
        <f>SUM(B315:B323)</f>
        <v>438</v>
      </c>
      <c r="C314" s="145">
        <f>SUM(C315:C323)</f>
        <v>245</v>
      </c>
      <c r="D314" s="143"/>
      <c r="E314" s="141">
        <f>SUM(E315:E323)</f>
        <v>361</v>
      </c>
      <c r="F314" s="144">
        <f t="shared" si="4"/>
        <v>-0.175799086757991</v>
      </c>
    </row>
    <row r="315" ht="16.9" customHeight="1" spans="1:6">
      <c r="A315" s="146" t="s">
        <v>280</v>
      </c>
      <c r="B315" s="141">
        <v>56</v>
      </c>
      <c r="C315" s="145">
        <v>48</v>
      </c>
      <c r="D315" s="143"/>
      <c r="E315" s="141">
        <v>58</v>
      </c>
      <c r="F315" s="144">
        <f t="shared" si="4"/>
        <v>0.0357142857142857</v>
      </c>
    </row>
    <row r="316" ht="16.9" customHeight="1" spans="1:6">
      <c r="A316" s="146" t="s">
        <v>281</v>
      </c>
      <c r="B316" s="141">
        <v>0</v>
      </c>
      <c r="C316" s="145">
        <v>0</v>
      </c>
      <c r="D316" s="143"/>
      <c r="E316" s="141">
        <v>0</v>
      </c>
      <c r="F316" s="144"/>
    </row>
    <row r="317" ht="16.9" customHeight="1" spans="1:6">
      <c r="A317" s="146" t="s">
        <v>282</v>
      </c>
      <c r="B317" s="141">
        <v>382</v>
      </c>
      <c r="C317" s="145">
        <v>197</v>
      </c>
      <c r="D317" s="143"/>
      <c r="E317" s="141">
        <v>303</v>
      </c>
      <c r="F317" s="144">
        <f t="shared" si="4"/>
        <v>-0.206806282722513</v>
      </c>
    </row>
    <row r="318" ht="16.9" customHeight="1" spans="1:6">
      <c r="A318" s="146" t="s">
        <v>283</v>
      </c>
      <c r="B318" s="141">
        <v>0</v>
      </c>
      <c r="C318" s="145">
        <v>0</v>
      </c>
      <c r="D318" s="143"/>
      <c r="E318" s="141">
        <v>0</v>
      </c>
      <c r="F318" s="144"/>
    </row>
    <row r="319" ht="16.9" customHeight="1" spans="1:6">
      <c r="A319" s="146" t="s">
        <v>284</v>
      </c>
      <c r="B319" s="141">
        <v>0</v>
      </c>
      <c r="C319" s="145">
        <v>0</v>
      </c>
      <c r="D319" s="143"/>
      <c r="E319" s="141">
        <v>0</v>
      </c>
      <c r="F319" s="144"/>
    </row>
    <row r="320" ht="16.9" customHeight="1" spans="1:6">
      <c r="A320" s="146" t="s">
        <v>285</v>
      </c>
      <c r="B320" s="141">
        <v>0</v>
      </c>
      <c r="C320" s="145">
        <v>0</v>
      </c>
      <c r="D320" s="143"/>
      <c r="E320" s="141">
        <v>0</v>
      </c>
      <c r="F320" s="144"/>
    </row>
    <row r="321" ht="16.9" customHeight="1" spans="1:6">
      <c r="A321" s="146" t="s">
        <v>286</v>
      </c>
      <c r="B321" s="141">
        <v>0</v>
      </c>
      <c r="C321" s="145">
        <v>0</v>
      </c>
      <c r="D321" s="143"/>
      <c r="E321" s="141">
        <v>0</v>
      </c>
      <c r="F321" s="144"/>
    </row>
    <row r="322" ht="16.9" customHeight="1" spans="1:6">
      <c r="A322" s="146" t="s">
        <v>287</v>
      </c>
      <c r="B322" s="141">
        <v>0</v>
      </c>
      <c r="C322" s="145">
        <v>0</v>
      </c>
      <c r="D322" s="143"/>
      <c r="E322" s="141">
        <v>0</v>
      </c>
      <c r="F322" s="144"/>
    </row>
    <row r="323" ht="16.9" customHeight="1" spans="1:6">
      <c r="A323" s="146" t="s">
        <v>288</v>
      </c>
      <c r="B323" s="141">
        <v>0</v>
      </c>
      <c r="C323" s="145">
        <v>0</v>
      </c>
      <c r="D323" s="143"/>
      <c r="E323" s="141">
        <v>0</v>
      </c>
      <c r="F323" s="144"/>
    </row>
    <row r="324" ht="16.9" customHeight="1" spans="1:6">
      <c r="A324" s="140" t="s">
        <v>289</v>
      </c>
      <c r="B324" s="141">
        <f>SUM(B325:B345)</f>
        <v>4436</v>
      </c>
      <c r="C324" s="145">
        <f>SUM(C325:C345)</f>
        <v>4438</v>
      </c>
      <c r="D324" s="143"/>
      <c r="E324" s="141">
        <f>SUM(E325:E345)</f>
        <v>5221</v>
      </c>
      <c r="F324" s="144">
        <f t="shared" si="4"/>
        <v>0.176961226330027</v>
      </c>
    </row>
    <row r="325" ht="16.9" customHeight="1" spans="1:6">
      <c r="A325" s="146" t="s">
        <v>86</v>
      </c>
      <c r="B325" s="141">
        <v>3597</v>
      </c>
      <c r="C325" s="145">
        <v>3414</v>
      </c>
      <c r="D325" s="143"/>
      <c r="E325" s="141">
        <v>4342</v>
      </c>
      <c r="F325" s="144">
        <f t="shared" si="4"/>
        <v>0.207117041979427</v>
      </c>
    </row>
    <row r="326" ht="16.9" customHeight="1" spans="1:6">
      <c r="A326" s="146" t="s">
        <v>87</v>
      </c>
      <c r="B326" s="141">
        <v>0</v>
      </c>
      <c r="C326" s="145">
        <v>0</v>
      </c>
      <c r="D326" s="143"/>
      <c r="E326" s="141">
        <v>0</v>
      </c>
      <c r="F326" s="144"/>
    </row>
    <row r="327" ht="16.9" customHeight="1" spans="1:6">
      <c r="A327" s="146" t="s">
        <v>88</v>
      </c>
      <c r="B327" s="141">
        <v>0</v>
      </c>
      <c r="C327" s="145">
        <v>0</v>
      </c>
      <c r="D327" s="143"/>
      <c r="E327" s="141">
        <v>0</v>
      </c>
      <c r="F327" s="144"/>
    </row>
    <row r="328" ht="16.9" customHeight="1" spans="1:6">
      <c r="A328" s="146" t="s">
        <v>290</v>
      </c>
      <c r="B328" s="141">
        <v>0</v>
      </c>
      <c r="C328" s="145">
        <v>50</v>
      </c>
      <c r="D328" s="143"/>
      <c r="E328" s="141">
        <v>0</v>
      </c>
      <c r="F328" s="144"/>
    </row>
    <row r="329" ht="16.9" customHeight="1" spans="1:6">
      <c r="A329" s="146" t="s">
        <v>291</v>
      </c>
      <c r="B329" s="141">
        <v>0</v>
      </c>
      <c r="C329" s="145">
        <v>0</v>
      </c>
      <c r="D329" s="143"/>
      <c r="E329" s="141">
        <v>0</v>
      </c>
      <c r="F329" s="144"/>
    </row>
    <row r="330" ht="16.9" customHeight="1" spans="1:6">
      <c r="A330" s="146" t="s">
        <v>292</v>
      </c>
      <c r="B330" s="141">
        <v>0</v>
      </c>
      <c r="C330" s="145">
        <v>50</v>
      </c>
      <c r="D330" s="143"/>
      <c r="E330" s="141">
        <v>0</v>
      </c>
      <c r="F330" s="144"/>
    </row>
    <row r="331" ht="16.9" customHeight="1" spans="1:6">
      <c r="A331" s="146" t="s">
        <v>293</v>
      </c>
      <c r="B331" s="141">
        <v>0</v>
      </c>
      <c r="C331" s="145">
        <v>0</v>
      </c>
      <c r="D331" s="143"/>
      <c r="E331" s="141">
        <v>0</v>
      </c>
      <c r="F331" s="144"/>
    </row>
    <row r="332" ht="16.9" customHeight="1" spans="1:6">
      <c r="A332" s="146" t="s">
        <v>294</v>
      </c>
      <c r="B332" s="141">
        <v>0</v>
      </c>
      <c r="C332" s="145">
        <v>0</v>
      </c>
      <c r="D332" s="143"/>
      <c r="E332" s="141">
        <v>0</v>
      </c>
      <c r="F332" s="144"/>
    </row>
    <row r="333" ht="16.9" customHeight="1" spans="1:6">
      <c r="A333" s="146" t="s">
        <v>295</v>
      </c>
      <c r="B333" s="141">
        <v>0</v>
      </c>
      <c r="C333" s="145">
        <v>0</v>
      </c>
      <c r="D333" s="143"/>
      <c r="E333" s="141">
        <v>0</v>
      </c>
      <c r="F333" s="144"/>
    </row>
    <row r="334" ht="16.9" customHeight="1" spans="1:6">
      <c r="A334" s="146" t="s">
        <v>296</v>
      </c>
      <c r="B334" s="141">
        <v>0</v>
      </c>
      <c r="C334" s="145">
        <v>0</v>
      </c>
      <c r="D334" s="143"/>
      <c r="E334" s="141">
        <v>0</v>
      </c>
      <c r="F334" s="144"/>
    </row>
    <row r="335" ht="16.9" customHeight="1" spans="1:6">
      <c r="A335" s="146" t="s">
        <v>297</v>
      </c>
      <c r="B335" s="141">
        <v>0</v>
      </c>
      <c r="C335" s="145">
        <v>82</v>
      </c>
      <c r="D335" s="143"/>
      <c r="E335" s="141">
        <v>87</v>
      </c>
      <c r="F335" s="144"/>
    </row>
    <row r="336" ht="16.9" customHeight="1" spans="1:6">
      <c r="A336" s="146" t="s">
        <v>298</v>
      </c>
      <c r="B336" s="141">
        <v>21</v>
      </c>
      <c r="C336" s="145">
        <v>0</v>
      </c>
      <c r="D336" s="143"/>
      <c r="E336" s="141">
        <v>0</v>
      </c>
      <c r="F336" s="144">
        <f t="shared" ref="F336:F387" si="5">(E336-B336)/B336</f>
        <v>-1</v>
      </c>
    </row>
    <row r="337" ht="16.9" customHeight="1" spans="1:6">
      <c r="A337" s="146" t="s">
        <v>299</v>
      </c>
      <c r="B337" s="141">
        <v>0</v>
      </c>
      <c r="C337" s="145">
        <v>0</v>
      </c>
      <c r="D337" s="143"/>
      <c r="E337" s="141">
        <v>0</v>
      </c>
      <c r="F337" s="144"/>
    </row>
    <row r="338" ht="16.9" customHeight="1" spans="1:6">
      <c r="A338" s="146" t="s">
        <v>300</v>
      </c>
      <c r="B338" s="141">
        <v>0</v>
      </c>
      <c r="C338" s="145">
        <v>0</v>
      </c>
      <c r="D338" s="143"/>
      <c r="E338" s="141">
        <v>0</v>
      </c>
      <c r="F338" s="144"/>
    </row>
    <row r="339" ht="16.9" customHeight="1" spans="1:6">
      <c r="A339" s="146" t="s">
        <v>301</v>
      </c>
      <c r="B339" s="141">
        <v>26</v>
      </c>
      <c r="C339" s="145">
        <v>10</v>
      </c>
      <c r="D339" s="143"/>
      <c r="E339" s="141">
        <v>13</v>
      </c>
      <c r="F339" s="144">
        <f t="shared" si="5"/>
        <v>-0.5</v>
      </c>
    </row>
    <row r="340" ht="16.9" customHeight="1" spans="1:6">
      <c r="A340" s="146" t="s">
        <v>302</v>
      </c>
      <c r="B340" s="141">
        <v>0</v>
      </c>
      <c r="C340" s="145">
        <v>0</v>
      </c>
      <c r="D340" s="143"/>
      <c r="E340" s="141">
        <v>0</v>
      </c>
      <c r="F340" s="144"/>
    </row>
    <row r="341" ht="16.9" customHeight="1" spans="1:6">
      <c r="A341" s="146" t="s">
        <v>303</v>
      </c>
      <c r="B341" s="141">
        <v>20</v>
      </c>
      <c r="C341" s="145">
        <v>0</v>
      </c>
      <c r="D341" s="143"/>
      <c r="E341" s="141">
        <v>0</v>
      </c>
      <c r="F341" s="144">
        <f t="shared" si="5"/>
        <v>-1</v>
      </c>
    </row>
    <row r="342" ht="16.9" customHeight="1" spans="1:6">
      <c r="A342" s="146" t="s">
        <v>304</v>
      </c>
      <c r="B342" s="141">
        <v>0</v>
      </c>
      <c r="C342" s="145">
        <v>0</v>
      </c>
      <c r="D342" s="143"/>
      <c r="E342" s="141">
        <v>0</v>
      </c>
      <c r="F342" s="144"/>
    </row>
    <row r="343" ht="16.9" customHeight="1" spans="1:6">
      <c r="A343" s="146" t="s">
        <v>129</v>
      </c>
      <c r="B343" s="141">
        <v>0</v>
      </c>
      <c r="C343" s="145">
        <v>0</v>
      </c>
      <c r="D343" s="143"/>
      <c r="E343" s="141">
        <v>0</v>
      </c>
      <c r="F343" s="144"/>
    </row>
    <row r="344" ht="16.9" customHeight="1" spans="1:6">
      <c r="A344" s="146" t="s">
        <v>95</v>
      </c>
      <c r="B344" s="141">
        <v>0</v>
      </c>
      <c r="C344" s="145">
        <v>0</v>
      </c>
      <c r="D344" s="143"/>
      <c r="E344" s="141">
        <v>0</v>
      </c>
      <c r="F344" s="144"/>
    </row>
    <row r="345" ht="16.9" customHeight="1" spans="1:6">
      <c r="A345" s="146" t="s">
        <v>305</v>
      </c>
      <c r="B345" s="141">
        <v>772</v>
      </c>
      <c r="C345" s="145">
        <v>832</v>
      </c>
      <c r="D345" s="143"/>
      <c r="E345" s="141">
        <v>779</v>
      </c>
      <c r="F345" s="144">
        <f t="shared" si="5"/>
        <v>0.00906735751295337</v>
      </c>
    </row>
    <row r="346" ht="16.9" customHeight="1" spans="1:6">
      <c r="A346" s="140" t="s">
        <v>306</v>
      </c>
      <c r="B346" s="141">
        <f>SUM(B347:B352)</f>
        <v>0</v>
      </c>
      <c r="C346" s="143"/>
      <c r="D346" s="143"/>
      <c r="E346" s="141">
        <f>SUM(E347:E352)</f>
        <v>0</v>
      </c>
      <c r="F346" s="144"/>
    </row>
    <row r="347" ht="16.9" customHeight="1" spans="1:6">
      <c r="A347" s="146" t="s">
        <v>86</v>
      </c>
      <c r="B347" s="141">
        <v>0</v>
      </c>
      <c r="C347" s="143"/>
      <c r="D347" s="143"/>
      <c r="E347" s="141">
        <v>0</v>
      </c>
      <c r="F347" s="144"/>
    </row>
    <row r="348" ht="16.9" customHeight="1" spans="1:6">
      <c r="A348" s="146" t="s">
        <v>87</v>
      </c>
      <c r="B348" s="141">
        <v>0</v>
      </c>
      <c r="C348" s="143"/>
      <c r="D348" s="143"/>
      <c r="E348" s="141">
        <v>0</v>
      </c>
      <c r="F348" s="144"/>
    </row>
    <row r="349" ht="16.9" customHeight="1" spans="1:6">
      <c r="A349" s="146" t="s">
        <v>88</v>
      </c>
      <c r="B349" s="141">
        <v>0</v>
      </c>
      <c r="C349" s="143"/>
      <c r="D349" s="143"/>
      <c r="E349" s="141">
        <v>0</v>
      </c>
      <c r="F349" s="144"/>
    </row>
    <row r="350" ht="16.9" customHeight="1" spans="1:6">
      <c r="A350" s="146" t="s">
        <v>307</v>
      </c>
      <c r="B350" s="141">
        <v>0</v>
      </c>
      <c r="C350" s="143"/>
      <c r="D350" s="143"/>
      <c r="E350" s="141">
        <v>0</v>
      </c>
      <c r="F350" s="144"/>
    </row>
    <row r="351" ht="16.9" customHeight="1" spans="1:6">
      <c r="A351" s="146" t="s">
        <v>95</v>
      </c>
      <c r="B351" s="141">
        <v>0</v>
      </c>
      <c r="C351" s="143"/>
      <c r="D351" s="143"/>
      <c r="E351" s="141">
        <v>0</v>
      </c>
      <c r="F351" s="144"/>
    </row>
    <row r="352" ht="16.9" customHeight="1" spans="1:6">
      <c r="A352" s="146" t="s">
        <v>308</v>
      </c>
      <c r="B352" s="141">
        <v>0</v>
      </c>
      <c r="C352" s="143"/>
      <c r="D352" s="143"/>
      <c r="E352" s="141">
        <v>0</v>
      </c>
      <c r="F352" s="144"/>
    </row>
    <row r="353" ht="16.9" customHeight="1" spans="1:6">
      <c r="A353" s="140" t="s">
        <v>309</v>
      </c>
      <c r="B353" s="141">
        <f>SUM(B354:B364)</f>
        <v>567</v>
      </c>
      <c r="C353" s="145">
        <f>SUM(C354:C364)</f>
        <v>637</v>
      </c>
      <c r="D353" s="143"/>
      <c r="E353" s="141">
        <f>SUM(E354:E364)</f>
        <v>906</v>
      </c>
      <c r="F353" s="144">
        <f t="shared" si="5"/>
        <v>0.597883597883598</v>
      </c>
    </row>
    <row r="354" ht="16.9" customHeight="1" spans="1:6">
      <c r="A354" s="146" t="s">
        <v>86</v>
      </c>
      <c r="B354" s="141">
        <v>429</v>
      </c>
      <c r="C354" s="145">
        <v>454</v>
      </c>
      <c r="D354" s="143"/>
      <c r="E354" s="141">
        <v>689</v>
      </c>
      <c r="F354" s="144">
        <f t="shared" si="5"/>
        <v>0.606060606060606</v>
      </c>
    </row>
    <row r="355" ht="16.9" customHeight="1" spans="1:6">
      <c r="A355" s="146" t="s">
        <v>87</v>
      </c>
      <c r="B355" s="141">
        <v>0</v>
      </c>
      <c r="C355" s="145">
        <v>0</v>
      </c>
      <c r="D355" s="143"/>
      <c r="E355" s="141">
        <v>0</v>
      </c>
      <c r="F355" s="144"/>
    </row>
    <row r="356" ht="16.9" customHeight="1" spans="1:6">
      <c r="A356" s="146" t="s">
        <v>88</v>
      </c>
      <c r="B356" s="141">
        <v>0</v>
      </c>
      <c r="C356" s="145">
        <v>0</v>
      </c>
      <c r="D356" s="143"/>
      <c r="E356" s="141">
        <v>0</v>
      </c>
      <c r="F356" s="144"/>
    </row>
    <row r="357" ht="16.9" customHeight="1" spans="1:6">
      <c r="A357" s="146" t="s">
        <v>310</v>
      </c>
      <c r="B357" s="141">
        <v>0</v>
      </c>
      <c r="C357" s="145">
        <v>30</v>
      </c>
      <c r="D357" s="143"/>
      <c r="E357" s="141">
        <v>0</v>
      </c>
      <c r="F357" s="144"/>
    </row>
    <row r="358" ht="16.9" customHeight="1" spans="1:6">
      <c r="A358" s="146" t="s">
        <v>311</v>
      </c>
      <c r="B358" s="141">
        <v>0</v>
      </c>
      <c r="C358" s="145">
        <v>0</v>
      </c>
      <c r="D358" s="143"/>
      <c r="E358" s="141">
        <v>0</v>
      </c>
      <c r="F358" s="144"/>
    </row>
    <row r="359" ht="16.9" customHeight="1" spans="1:6">
      <c r="A359" s="146" t="s">
        <v>312</v>
      </c>
      <c r="B359" s="141">
        <v>0</v>
      </c>
      <c r="C359" s="145">
        <v>0</v>
      </c>
      <c r="D359" s="143"/>
      <c r="E359" s="141">
        <v>0</v>
      </c>
      <c r="F359" s="144"/>
    </row>
    <row r="360" ht="16.9" customHeight="1" spans="1:6">
      <c r="A360" s="146" t="s">
        <v>313</v>
      </c>
      <c r="B360" s="141">
        <v>0</v>
      </c>
      <c r="C360" s="145">
        <v>0</v>
      </c>
      <c r="D360" s="143"/>
      <c r="E360" s="141">
        <v>0</v>
      </c>
      <c r="F360" s="144"/>
    </row>
    <row r="361" ht="16.9" customHeight="1" spans="1:6">
      <c r="A361" s="146" t="s">
        <v>314</v>
      </c>
      <c r="B361" s="141">
        <v>0</v>
      </c>
      <c r="C361" s="145">
        <v>0</v>
      </c>
      <c r="D361" s="143"/>
      <c r="E361" s="141">
        <v>0</v>
      </c>
      <c r="F361" s="144"/>
    </row>
    <row r="362" ht="16.9" customHeight="1" spans="1:6">
      <c r="A362" s="146" t="s">
        <v>315</v>
      </c>
      <c r="B362" s="141">
        <v>0</v>
      </c>
      <c r="C362" s="145">
        <v>0</v>
      </c>
      <c r="D362" s="143"/>
      <c r="E362" s="141">
        <v>0</v>
      </c>
      <c r="F362" s="144"/>
    </row>
    <row r="363" ht="16.9" customHeight="1" spans="1:6">
      <c r="A363" s="146" t="s">
        <v>95</v>
      </c>
      <c r="B363" s="141">
        <v>0</v>
      </c>
      <c r="C363" s="145">
        <v>0</v>
      </c>
      <c r="D363" s="143"/>
      <c r="E363" s="141">
        <v>0</v>
      </c>
      <c r="F363" s="144"/>
    </row>
    <row r="364" ht="16.9" customHeight="1" spans="1:6">
      <c r="A364" s="146" t="s">
        <v>316</v>
      </c>
      <c r="B364" s="141">
        <v>138</v>
      </c>
      <c r="C364" s="145">
        <v>153</v>
      </c>
      <c r="D364" s="143"/>
      <c r="E364" s="141">
        <v>217</v>
      </c>
      <c r="F364" s="144">
        <f t="shared" si="5"/>
        <v>0.572463768115942</v>
      </c>
    </row>
    <row r="365" ht="16.9" customHeight="1" spans="1:6">
      <c r="A365" s="140" t="s">
        <v>317</v>
      </c>
      <c r="B365" s="141">
        <f>SUM(B366:B373)</f>
        <v>897</v>
      </c>
      <c r="C365" s="145">
        <f>SUM(C366:C373)</f>
        <v>831</v>
      </c>
      <c r="D365" s="143"/>
      <c r="E365" s="141">
        <f>SUM(E366:E373)</f>
        <v>1196</v>
      </c>
      <c r="F365" s="144">
        <f t="shared" si="5"/>
        <v>0.333333333333333</v>
      </c>
    </row>
    <row r="366" ht="16.9" customHeight="1" spans="1:6">
      <c r="A366" s="146" t="s">
        <v>86</v>
      </c>
      <c r="B366" s="141">
        <v>646</v>
      </c>
      <c r="C366" s="145">
        <v>630</v>
      </c>
      <c r="D366" s="143"/>
      <c r="E366" s="141">
        <v>880</v>
      </c>
      <c r="F366" s="144">
        <f t="shared" si="5"/>
        <v>0.362229102167183</v>
      </c>
    </row>
    <row r="367" ht="16.9" customHeight="1" spans="1:6">
      <c r="A367" s="146" t="s">
        <v>87</v>
      </c>
      <c r="B367" s="141">
        <v>0</v>
      </c>
      <c r="C367" s="145">
        <v>0</v>
      </c>
      <c r="D367" s="143"/>
      <c r="E367" s="141">
        <v>0</v>
      </c>
      <c r="F367" s="144"/>
    </row>
    <row r="368" ht="16.9" customHeight="1" spans="1:6">
      <c r="A368" s="146" t="s">
        <v>88</v>
      </c>
      <c r="B368" s="141">
        <v>0</v>
      </c>
      <c r="C368" s="145">
        <v>0</v>
      </c>
      <c r="D368" s="143"/>
      <c r="E368" s="141">
        <v>0</v>
      </c>
      <c r="F368" s="144"/>
    </row>
    <row r="369" ht="16.9" customHeight="1" spans="1:6">
      <c r="A369" s="146" t="s">
        <v>318</v>
      </c>
      <c r="B369" s="141">
        <v>0</v>
      </c>
      <c r="C369" s="145">
        <v>0</v>
      </c>
      <c r="D369" s="143"/>
      <c r="E369" s="141">
        <v>0</v>
      </c>
      <c r="F369" s="144"/>
    </row>
    <row r="370" ht="16.9" customHeight="1" spans="1:6">
      <c r="A370" s="146" t="s">
        <v>319</v>
      </c>
      <c r="B370" s="141">
        <v>0</v>
      </c>
      <c r="C370" s="145">
        <v>0</v>
      </c>
      <c r="D370" s="143"/>
      <c r="E370" s="141">
        <v>0</v>
      </c>
      <c r="F370" s="144"/>
    </row>
    <row r="371" ht="16.9" customHeight="1" spans="1:6">
      <c r="A371" s="146" t="s">
        <v>320</v>
      </c>
      <c r="B371" s="141">
        <v>0</v>
      </c>
      <c r="C371" s="145">
        <v>0</v>
      </c>
      <c r="D371" s="143"/>
      <c r="E371" s="141">
        <v>0</v>
      </c>
      <c r="F371" s="144"/>
    </row>
    <row r="372" ht="16.9" customHeight="1" spans="1:6">
      <c r="A372" s="146" t="s">
        <v>95</v>
      </c>
      <c r="B372" s="141">
        <v>0</v>
      </c>
      <c r="C372" s="145">
        <v>0</v>
      </c>
      <c r="D372" s="143"/>
      <c r="E372" s="141">
        <v>0</v>
      </c>
      <c r="F372" s="144"/>
    </row>
    <row r="373" ht="16.9" customHeight="1" spans="1:6">
      <c r="A373" s="146" t="s">
        <v>321</v>
      </c>
      <c r="B373" s="141">
        <v>251</v>
      </c>
      <c r="C373" s="145">
        <v>201</v>
      </c>
      <c r="D373" s="143"/>
      <c r="E373" s="141">
        <v>316</v>
      </c>
      <c r="F373" s="144">
        <f t="shared" si="5"/>
        <v>0.258964143426295</v>
      </c>
    </row>
    <row r="374" ht="16.9" customHeight="1" spans="1:6">
      <c r="A374" s="140" t="s">
        <v>322</v>
      </c>
      <c r="B374" s="141">
        <f>SUM(B375:B387)</f>
        <v>289</v>
      </c>
      <c r="C374" s="145">
        <f>SUM(C375:C387)</f>
        <v>219</v>
      </c>
      <c r="D374" s="143"/>
      <c r="E374" s="141">
        <f>SUM(E375:E387)</f>
        <v>334</v>
      </c>
      <c r="F374" s="144">
        <f t="shared" si="5"/>
        <v>0.155709342560554</v>
      </c>
    </row>
    <row r="375" ht="16.9" customHeight="1" spans="1:6">
      <c r="A375" s="146" t="s">
        <v>86</v>
      </c>
      <c r="B375" s="141">
        <v>209</v>
      </c>
      <c r="C375" s="145">
        <v>145</v>
      </c>
      <c r="D375" s="143"/>
      <c r="E375" s="141">
        <v>233</v>
      </c>
      <c r="F375" s="144">
        <f t="shared" si="5"/>
        <v>0.114832535885167</v>
      </c>
    </row>
    <row r="376" ht="16.9" customHeight="1" spans="1:6">
      <c r="A376" s="146" t="s">
        <v>87</v>
      </c>
      <c r="B376" s="141">
        <v>0</v>
      </c>
      <c r="C376" s="145">
        <v>0</v>
      </c>
      <c r="D376" s="143"/>
      <c r="E376" s="141">
        <v>0</v>
      </c>
      <c r="F376" s="144"/>
    </row>
    <row r="377" ht="16.9" customHeight="1" spans="1:6">
      <c r="A377" s="146" t="s">
        <v>88</v>
      </c>
      <c r="B377" s="141">
        <v>0</v>
      </c>
      <c r="C377" s="145">
        <v>0</v>
      </c>
      <c r="D377" s="143"/>
      <c r="E377" s="141">
        <v>0</v>
      </c>
      <c r="F377" s="144"/>
    </row>
    <row r="378" ht="16.9" customHeight="1" spans="1:6">
      <c r="A378" s="146" t="s">
        <v>323</v>
      </c>
      <c r="B378" s="141">
        <v>0</v>
      </c>
      <c r="C378" s="145">
        <v>0</v>
      </c>
      <c r="D378" s="143"/>
      <c r="E378" s="141">
        <v>0</v>
      </c>
      <c r="F378" s="144"/>
    </row>
    <row r="379" ht="16.9" customHeight="1" spans="1:6">
      <c r="A379" s="146" t="s">
        <v>324</v>
      </c>
      <c r="B379" s="141">
        <v>1</v>
      </c>
      <c r="C379" s="145">
        <v>0</v>
      </c>
      <c r="D379" s="143"/>
      <c r="E379" s="141">
        <v>1</v>
      </c>
      <c r="F379" s="144"/>
    </row>
    <row r="380" ht="16.9" customHeight="1" spans="1:6">
      <c r="A380" s="146" t="s">
        <v>325</v>
      </c>
      <c r="B380" s="141">
        <v>0</v>
      </c>
      <c r="C380" s="145">
        <v>0</v>
      </c>
      <c r="D380" s="143"/>
      <c r="E380" s="141">
        <v>0</v>
      </c>
      <c r="F380" s="144"/>
    </row>
    <row r="381" ht="16.9" customHeight="1" spans="1:6">
      <c r="A381" s="146" t="s">
        <v>326</v>
      </c>
      <c r="B381" s="141">
        <v>15</v>
      </c>
      <c r="C381" s="145">
        <v>17</v>
      </c>
      <c r="D381" s="143"/>
      <c r="E381" s="141">
        <v>5</v>
      </c>
      <c r="F381" s="144">
        <f t="shared" si="5"/>
        <v>-0.666666666666667</v>
      </c>
    </row>
    <row r="382" ht="16.9" customHeight="1" spans="1:6">
      <c r="A382" s="146" t="s">
        <v>327</v>
      </c>
      <c r="B382" s="141">
        <v>0</v>
      </c>
      <c r="C382" s="145">
        <v>0</v>
      </c>
      <c r="D382" s="143"/>
      <c r="E382" s="141">
        <v>0</v>
      </c>
      <c r="F382" s="144"/>
    </row>
    <row r="383" ht="16.9" customHeight="1" spans="1:6">
      <c r="A383" s="146" t="s">
        <v>328</v>
      </c>
      <c r="B383" s="141">
        <v>0</v>
      </c>
      <c r="C383" s="145">
        <v>0</v>
      </c>
      <c r="D383" s="143"/>
      <c r="E383" s="141">
        <v>0</v>
      </c>
      <c r="F383" s="144"/>
    </row>
    <row r="384" ht="16.9" customHeight="1" spans="1:6">
      <c r="A384" s="146" t="s">
        <v>329</v>
      </c>
      <c r="B384" s="141">
        <v>0</v>
      </c>
      <c r="C384" s="145">
        <v>3</v>
      </c>
      <c r="D384" s="143"/>
      <c r="E384" s="141">
        <v>0</v>
      </c>
      <c r="F384" s="144"/>
    </row>
    <row r="385" ht="16.9" customHeight="1" spans="1:6">
      <c r="A385" s="146" t="s">
        <v>330</v>
      </c>
      <c r="B385" s="141">
        <v>0</v>
      </c>
      <c r="C385" s="145">
        <v>0</v>
      </c>
      <c r="D385" s="143"/>
      <c r="E385" s="141">
        <v>0</v>
      </c>
      <c r="F385" s="144"/>
    </row>
    <row r="386" ht="16.9" customHeight="1" spans="1:6">
      <c r="A386" s="146" t="s">
        <v>95</v>
      </c>
      <c r="B386" s="141">
        <v>0</v>
      </c>
      <c r="C386" s="145">
        <v>0</v>
      </c>
      <c r="D386" s="143"/>
      <c r="E386" s="141">
        <v>0</v>
      </c>
      <c r="F386" s="144"/>
    </row>
    <row r="387" ht="16.9" customHeight="1" spans="1:6">
      <c r="A387" s="146" t="s">
        <v>331</v>
      </c>
      <c r="B387" s="141">
        <v>64</v>
      </c>
      <c r="C387" s="145">
        <v>54</v>
      </c>
      <c r="D387" s="143"/>
      <c r="E387" s="141">
        <v>95</v>
      </c>
      <c r="F387" s="144">
        <f t="shared" si="5"/>
        <v>0.484375</v>
      </c>
    </row>
    <row r="388" ht="16.9" customHeight="1" spans="1:6">
      <c r="A388" s="140" t="s">
        <v>332</v>
      </c>
      <c r="B388" s="141">
        <f>SUM(B389:B396)</f>
        <v>0</v>
      </c>
      <c r="C388" s="143"/>
      <c r="D388" s="143"/>
      <c r="E388" s="141">
        <f>SUM(E389:E396)</f>
        <v>0</v>
      </c>
      <c r="F388" s="144"/>
    </row>
    <row r="389" ht="16.9" customHeight="1" spans="1:6">
      <c r="A389" s="146" t="s">
        <v>86</v>
      </c>
      <c r="B389" s="141">
        <v>0</v>
      </c>
      <c r="C389" s="143"/>
      <c r="D389" s="143"/>
      <c r="E389" s="141">
        <v>0</v>
      </c>
      <c r="F389" s="144"/>
    </row>
    <row r="390" ht="16.9" customHeight="1" spans="1:6">
      <c r="A390" s="146" t="s">
        <v>87</v>
      </c>
      <c r="B390" s="141">
        <v>0</v>
      </c>
      <c r="C390" s="143"/>
      <c r="D390" s="143"/>
      <c r="E390" s="141">
        <v>0</v>
      </c>
      <c r="F390" s="144"/>
    </row>
    <row r="391" ht="16.9" customHeight="1" spans="1:6">
      <c r="A391" s="146" t="s">
        <v>88</v>
      </c>
      <c r="B391" s="141">
        <v>0</v>
      </c>
      <c r="C391" s="143"/>
      <c r="D391" s="143"/>
      <c r="E391" s="141">
        <v>0</v>
      </c>
      <c r="F391" s="144"/>
    </row>
    <row r="392" ht="16.9" customHeight="1" spans="1:6">
      <c r="A392" s="146" t="s">
        <v>333</v>
      </c>
      <c r="B392" s="141">
        <v>0</v>
      </c>
      <c r="C392" s="143"/>
      <c r="D392" s="143"/>
      <c r="E392" s="141">
        <v>0</v>
      </c>
      <c r="F392" s="144"/>
    </row>
    <row r="393" ht="16.9" customHeight="1" spans="1:6">
      <c r="A393" s="146" t="s">
        <v>334</v>
      </c>
      <c r="B393" s="141">
        <v>0</v>
      </c>
      <c r="C393" s="143"/>
      <c r="D393" s="143"/>
      <c r="E393" s="141">
        <v>0</v>
      </c>
      <c r="F393" s="144"/>
    </row>
    <row r="394" ht="16.9" customHeight="1" spans="1:6">
      <c r="A394" s="146" t="s">
        <v>335</v>
      </c>
      <c r="B394" s="141">
        <v>0</v>
      </c>
      <c r="C394" s="143"/>
      <c r="D394" s="143"/>
      <c r="E394" s="141">
        <v>0</v>
      </c>
      <c r="F394" s="144"/>
    </row>
    <row r="395" ht="16.9" customHeight="1" spans="1:6">
      <c r="A395" s="146" t="s">
        <v>95</v>
      </c>
      <c r="B395" s="141">
        <v>0</v>
      </c>
      <c r="C395" s="143"/>
      <c r="D395" s="143"/>
      <c r="E395" s="141">
        <v>0</v>
      </c>
      <c r="F395" s="144"/>
    </row>
    <row r="396" ht="16.9" customHeight="1" spans="1:6">
      <c r="A396" s="146" t="s">
        <v>336</v>
      </c>
      <c r="B396" s="141">
        <v>0</v>
      </c>
      <c r="C396" s="143"/>
      <c r="D396" s="143"/>
      <c r="E396" s="141">
        <v>0</v>
      </c>
      <c r="F396" s="144"/>
    </row>
    <row r="397" ht="16.9" customHeight="1" spans="1:6">
      <c r="A397" s="140" t="s">
        <v>337</v>
      </c>
      <c r="B397" s="141">
        <f>SUM(B398:B405)</f>
        <v>0</v>
      </c>
      <c r="C397" s="143"/>
      <c r="D397" s="143"/>
      <c r="E397" s="141">
        <f>SUM(E398:E405)</f>
        <v>0</v>
      </c>
      <c r="F397" s="144"/>
    </row>
    <row r="398" ht="16.9" customHeight="1" spans="1:6">
      <c r="A398" s="146" t="s">
        <v>86</v>
      </c>
      <c r="B398" s="141">
        <v>0</v>
      </c>
      <c r="C398" s="143"/>
      <c r="D398" s="143"/>
      <c r="E398" s="141">
        <v>0</v>
      </c>
      <c r="F398" s="144"/>
    </row>
    <row r="399" ht="16.9" customHeight="1" spans="1:6">
      <c r="A399" s="146" t="s">
        <v>87</v>
      </c>
      <c r="B399" s="141">
        <v>0</v>
      </c>
      <c r="C399" s="143"/>
      <c r="D399" s="143"/>
      <c r="E399" s="141">
        <v>0</v>
      </c>
      <c r="F399" s="144"/>
    </row>
    <row r="400" ht="16.9" customHeight="1" spans="1:6">
      <c r="A400" s="146" t="s">
        <v>88</v>
      </c>
      <c r="B400" s="141">
        <v>0</v>
      </c>
      <c r="C400" s="143"/>
      <c r="D400" s="143"/>
      <c r="E400" s="141">
        <v>0</v>
      </c>
      <c r="F400" s="144"/>
    </row>
    <row r="401" ht="16.9" customHeight="1" spans="1:6">
      <c r="A401" s="146" t="s">
        <v>338</v>
      </c>
      <c r="B401" s="141">
        <v>0</v>
      </c>
      <c r="C401" s="143"/>
      <c r="D401" s="143"/>
      <c r="E401" s="141">
        <v>0</v>
      </c>
      <c r="F401" s="144"/>
    </row>
    <row r="402" ht="16.9" customHeight="1" spans="1:6">
      <c r="A402" s="146" t="s">
        <v>339</v>
      </c>
      <c r="B402" s="141">
        <v>0</v>
      </c>
      <c r="C402" s="143"/>
      <c r="D402" s="143"/>
      <c r="E402" s="141">
        <v>0</v>
      </c>
      <c r="F402" s="144"/>
    </row>
    <row r="403" ht="16.9" customHeight="1" spans="1:6">
      <c r="A403" s="146" t="s">
        <v>340</v>
      </c>
      <c r="B403" s="141">
        <v>0</v>
      </c>
      <c r="C403" s="143"/>
      <c r="D403" s="143"/>
      <c r="E403" s="141">
        <v>0</v>
      </c>
      <c r="F403" s="144"/>
    </row>
    <row r="404" ht="16.9" customHeight="1" spans="1:6">
      <c r="A404" s="146" t="s">
        <v>95</v>
      </c>
      <c r="B404" s="141">
        <v>0</v>
      </c>
      <c r="C404" s="143"/>
      <c r="D404" s="143"/>
      <c r="E404" s="141">
        <v>0</v>
      </c>
      <c r="F404" s="144"/>
    </row>
    <row r="405" ht="16.9" customHeight="1" spans="1:6">
      <c r="A405" s="146" t="s">
        <v>341</v>
      </c>
      <c r="B405" s="141">
        <v>0</v>
      </c>
      <c r="C405" s="143"/>
      <c r="D405" s="143"/>
      <c r="E405" s="141">
        <v>0</v>
      </c>
      <c r="F405" s="144"/>
    </row>
    <row r="406" ht="16.9" customHeight="1" spans="1:6">
      <c r="A406" s="140" t="s">
        <v>342</v>
      </c>
      <c r="B406" s="141">
        <f>SUM(B407:B413)</f>
        <v>0</v>
      </c>
      <c r="C406" s="143"/>
      <c r="D406" s="143"/>
      <c r="E406" s="141">
        <f>SUM(E407:E413)</f>
        <v>0</v>
      </c>
      <c r="F406" s="144"/>
    </row>
    <row r="407" ht="16.9" customHeight="1" spans="1:6">
      <c r="A407" s="146" t="s">
        <v>86</v>
      </c>
      <c r="B407" s="141">
        <v>0</v>
      </c>
      <c r="C407" s="143"/>
      <c r="D407" s="143"/>
      <c r="E407" s="141">
        <v>0</v>
      </c>
      <c r="F407" s="144"/>
    </row>
    <row r="408" ht="16.9" customHeight="1" spans="1:6">
      <c r="A408" s="146" t="s">
        <v>87</v>
      </c>
      <c r="B408" s="141">
        <v>0</v>
      </c>
      <c r="C408" s="143"/>
      <c r="D408" s="143"/>
      <c r="E408" s="141">
        <v>0</v>
      </c>
      <c r="F408" s="144"/>
    </row>
    <row r="409" ht="16.9" customHeight="1" spans="1:6">
      <c r="A409" s="146" t="s">
        <v>88</v>
      </c>
      <c r="B409" s="141">
        <v>0</v>
      </c>
      <c r="C409" s="143"/>
      <c r="D409" s="143"/>
      <c r="E409" s="141">
        <v>0</v>
      </c>
      <c r="F409" s="144"/>
    </row>
    <row r="410" ht="16.9" customHeight="1" spans="1:6">
      <c r="A410" s="146" t="s">
        <v>343</v>
      </c>
      <c r="B410" s="141">
        <v>0</v>
      </c>
      <c r="C410" s="143"/>
      <c r="D410" s="143"/>
      <c r="E410" s="141">
        <v>0</v>
      </c>
      <c r="F410" s="144"/>
    </row>
    <row r="411" ht="16.9" customHeight="1" spans="1:6">
      <c r="A411" s="146" t="s">
        <v>344</v>
      </c>
      <c r="B411" s="141">
        <v>0</v>
      </c>
      <c r="C411" s="143"/>
      <c r="D411" s="143"/>
      <c r="E411" s="141">
        <v>0</v>
      </c>
      <c r="F411" s="144"/>
    </row>
    <row r="412" ht="16.9" customHeight="1" spans="1:6">
      <c r="A412" s="146" t="s">
        <v>95</v>
      </c>
      <c r="B412" s="141">
        <v>0</v>
      </c>
      <c r="C412" s="143"/>
      <c r="D412" s="143"/>
      <c r="E412" s="141">
        <v>0</v>
      </c>
      <c r="F412" s="144"/>
    </row>
    <row r="413" ht="16.9" customHeight="1" spans="1:6">
      <c r="A413" s="146" t="s">
        <v>345</v>
      </c>
      <c r="B413" s="141">
        <v>0</v>
      </c>
      <c r="C413" s="143"/>
      <c r="D413" s="143"/>
      <c r="E413" s="141">
        <v>0</v>
      </c>
      <c r="F413" s="144"/>
    </row>
    <row r="414" ht="16.9" customHeight="1" spans="1:6">
      <c r="A414" s="140" t="s">
        <v>346</v>
      </c>
      <c r="B414" s="141">
        <f>SUM(B415:B421)</f>
        <v>0</v>
      </c>
      <c r="C414" s="143"/>
      <c r="D414" s="143"/>
      <c r="E414" s="141">
        <f>SUM(E415:E421)</f>
        <v>0</v>
      </c>
      <c r="F414" s="144"/>
    </row>
    <row r="415" ht="16.9" customHeight="1" spans="1:6">
      <c r="A415" s="146" t="s">
        <v>86</v>
      </c>
      <c r="B415" s="141">
        <v>0</v>
      </c>
      <c r="C415" s="143"/>
      <c r="D415" s="143"/>
      <c r="E415" s="141">
        <v>0</v>
      </c>
      <c r="F415" s="144"/>
    </row>
    <row r="416" ht="16.9" customHeight="1" spans="1:6">
      <c r="A416" s="146" t="s">
        <v>87</v>
      </c>
      <c r="B416" s="141">
        <v>0</v>
      </c>
      <c r="C416" s="143"/>
      <c r="D416" s="143"/>
      <c r="E416" s="141">
        <v>0</v>
      </c>
      <c r="F416" s="144"/>
    </row>
    <row r="417" ht="16.9" customHeight="1" spans="1:6">
      <c r="A417" s="146" t="s">
        <v>347</v>
      </c>
      <c r="B417" s="141">
        <v>0</v>
      </c>
      <c r="C417" s="143"/>
      <c r="D417" s="143"/>
      <c r="E417" s="141">
        <v>0</v>
      </c>
      <c r="F417" s="144"/>
    </row>
    <row r="418" ht="16.9" customHeight="1" spans="1:6">
      <c r="A418" s="146" t="s">
        <v>348</v>
      </c>
      <c r="B418" s="141">
        <v>0</v>
      </c>
      <c r="C418" s="143"/>
      <c r="D418" s="143"/>
      <c r="E418" s="141">
        <v>0</v>
      </c>
      <c r="F418" s="144"/>
    </row>
    <row r="419" ht="16.9" customHeight="1" spans="1:6">
      <c r="A419" s="146" t="s">
        <v>349</v>
      </c>
      <c r="B419" s="141">
        <v>0</v>
      </c>
      <c r="C419" s="143"/>
      <c r="D419" s="143"/>
      <c r="E419" s="141">
        <v>0</v>
      </c>
      <c r="F419" s="144"/>
    </row>
    <row r="420" ht="16.9" customHeight="1" spans="1:6">
      <c r="A420" s="146" t="s">
        <v>302</v>
      </c>
      <c r="B420" s="141">
        <v>0</v>
      </c>
      <c r="C420" s="143"/>
      <c r="D420" s="143"/>
      <c r="E420" s="141">
        <v>0</v>
      </c>
      <c r="F420" s="144"/>
    </row>
    <row r="421" ht="16.9" customHeight="1" spans="1:6">
      <c r="A421" s="146" t="s">
        <v>350</v>
      </c>
      <c r="B421" s="141">
        <v>0</v>
      </c>
      <c r="C421" s="143"/>
      <c r="D421" s="143"/>
      <c r="E421" s="141">
        <v>0</v>
      </c>
      <c r="F421" s="144"/>
    </row>
    <row r="422" ht="16.9" customHeight="1" spans="1:6">
      <c r="A422" s="140" t="s">
        <v>351</v>
      </c>
      <c r="B422" s="141">
        <f>SUM(B423:B430)</f>
        <v>0</v>
      </c>
      <c r="C422" s="143"/>
      <c r="D422" s="143"/>
      <c r="E422" s="141">
        <f>SUM(E423:E430)</f>
        <v>0</v>
      </c>
      <c r="F422" s="144"/>
    </row>
    <row r="423" ht="16.9" customHeight="1" spans="1:6">
      <c r="A423" s="146" t="s">
        <v>352</v>
      </c>
      <c r="B423" s="141">
        <v>0</v>
      </c>
      <c r="C423" s="143"/>
      <c r="D423" s="143"/>
      <c r="E423" s="141">
        <v>0</v>
      </c>
      <c r="F423" s="144"/>
    </row>
    <row r="424" ht="16.9" customHeight="1" spans="1:6">
      <c r="A424" s="146" t="s">
        <v>86</v>
      </c>
      <c r="B424" s="141">
        <v>0</v>
      </c>
      <c r="C424" s="143"/>
      <c r="D424" s="143"/>
      <c r="E424" s="141">
        <v>0</v>
      </c>
      <c r="F424" s="144"/>
    </row>
    <row r="425" ht="16.9" customHeight="1" spans="1:6">
      <c r="A425" s="146" t="s">
        <v>353</v>
      </c>
      <c r="B425" s="141">
        <v>0</v>
      </c>
      <c r="C425" s="143"/>
      <c r="D425" s="143"/>
      <c r="E425" s="141">
        <v>0</v>
      </c>
      <c r="F425" s="144"/>
    </row>
    <row r="426" ht="16.9" customHeight="1" spans="1:6">
      <c r="A426" s="146" t="s">
        <v>354</v>
      </c>
      <c r="B426" s="141">
        <v>0</v>
      </c>
      <c r="C426" s="143"/>
      <c r="D426" s="143"/>
      <c r="E426" s="141">
        <v>0</v>
      </c>
      <c r="F426" s="144"/>
    </row>
    <row r="427" ht="16.9" customHeight="1" spans="1:6">
      <c r="A427" s="146" t="s">
        <v>355</v>
      </c>
      <c r="B427" s="141">
        <v>0</v>
      </c>
      <c r="C427" s="143"/>
      <c r="D427" s="143"/>
      <c r="E427" s="141">
        <v>0</v>
      </c>
      <c r="F427" s="144"/>
    </row>
    <row r="428" ht="16.9" customHeight="1" spans="1:6">
      <c r="A428" s="146" t="s">
        <v>356</v>
      </c>
      <c r="B428" s="141">
        <v>0</v>
      </c>
      <c r="C428" s="143"/>
      <c r="D428" s="143"/>
      <c r="E428" s="141">
        <v>0</v>
      </c>
      <c r="F428" s="144"/>
    </row>
    <row r="429" ht="16.9" customHeight="1" spans="1:6">
      <c r="A429" s="146" t="s">
        <v>357</v>
      </c>
      <c r="B429" s="141">
        <v>0</v>
      </c>
      <c r="C429" s="143"/>
      <c r="D429" s="143"/>
      <c r="E429" s="141">
        <v>0</v>
      </c>
      <c r="F429" s="144"/>
    </row>
    <row r="430" ht="16.9" customHeight="1" spans="1:6">
      <c r="A430" s="146" t="s">
        <v>358</v>
      </c>
      <c r="B430" s="141">
        <v>0</v>
      </c>
      <c r="C430" s="143"/>
      <c r="D430" s="143"/>
      <c r="E430" s="141">
        <v>0</v>
      </c>
      <c r="F430" s="144"/>
    </row>
    <row r="431" ht="16.9" customHeight="1" spans="1:6">
      <c r="A431" s="140" t="s">
        <v>359</v>
      </c>
      <c r="B431" s="141">
        <f>B432+B433</f>
        <v>304</v>
      </c>
      <c r="C431" s="145">
        <v>347</v>
      </c>
      <c r="D431" s="143"/>
      <c r="E431" s="141">
        <f>E432+E433</f>
        <v>332</v>
      </c>
      <c r="F431" s="144">
        <f t="shared" ref="F431:F451" si="6">(E431-B431)/B431</f>
        <v>0.0921052631578947</v>
      </c>
    </row>
    <row r="432" ht="16.9" customHeight="1" spans="1:6">
      <c r="A432" s="146" t="s">
        <v>360</v>
      </c>
      <c r="B432" s="141">
        <v>304</v>
      </c>
      <c r="C432" s="145">
        <v>347</v>
      </c>
      <c r="D432" s="143"/>
      <c r="E432" s="141">
        <v>332</v>
      </c>
      <c r="F432" s="144">
        <f t="shared" si="6"/>
        <v>0.0921052631578947</v>
      </c>
    </row>
    <row r="433" ht="16.9" customHeight="1" spans="1:6">
      <c r="A433" s="146" t="s">
        <v>361</v>
      </c>
      <c r="B433" s="141">
        <v>0</v>
      </c>
      <c r="C433" s="143"/>
      <c r="D433" s="143"/>
      <c r="E433" s="141">
        <v>0</v>
      </c>
      <c r="F433" s="144"/>
    </row>
    <row r="434" ht="16.9" customHeight="1" spans="1:6">
      <c r="A434" s="140" t="s">
        <v>362</v>
      </c>
      <c r="B434" s="141">
        <f>SUM(B435,B440,B449,B456,B462,B466,B470,B474,B480,B487)</f>
        <v>31576</v>
      </c>
      <c r="C434" s="145">
        <f>SUM(C435,C440,C449,C456,C462,C466,C470,C474,C480,C487)</f>
        <v>31653</v>
      </c>
      <c r="D434" s="143"/>
      <c r="E434" s="141">
        <f>SUM(E435,E440,E449,E456,E462,E466,E470,E474,E480,E487)</f>
        <v>33996</v>
      </c>
      <c r="F434" s="144">
        <f t="shared" si="6"/>
        <v>0.0766404864454016</v>
      </c>
    </row>
    <row r="435" ht="16.9" customHeight="1" spans="1:6">
      <c r="A435" s="140" t="s">
        <v>363</v>
      </c>
      <c r="B435" s="141">
        <f>SUM(B436:B439)</f>
        <v>467</v>
      </c>
      <c r="C435" s="145">
        <f>SUM(C436:C439)</f>
        <v>402</v>
      </c>
      <c r="D435" s="143"/>
      <c r="E435" s="141">
        <f>SUM(E436:E439)</f>
        <v>503</v>
      </c>
      <c r="F435" s="144">
        <f t="shared" si="6"/>
        <v>0.0770877944325482</v>
      </c>
    </row>
    <row r="436" ht="16.9" customHeight="1" spans="1:6">
      <c r="A436" s="146" t="s">
        <v>86</v>
      </c>
      <c r="B436" s="141">
        <v>467</v>
      </c>
      <c r="C436" s="145">
        <v>402</v>
      </c>
      <c r="D436" s="143"/>
      <c r="E436" s="141">
        <v>503</v>
      </c>
      <c r="F436" s="144">
        <f t="shared" si="6"/>
        <v>0.0770877944325482</v>
      </c>
    </row>
    <row r="437" ht="16.9" customHeight="1" spans="1:6">
      <c r="A437" s="146" t="s">
        <v>87</v>
      </c>
      <c r="B437" s="141">
        <v>0</v>
      </c>
      <c r="C437" s="145"/>
      <c r="D437" s="143"/>
      <c r="E437" s="141">
        <v>0</v>
      </c>
      <c r="F437" s="144"/>
    </row>
    <row r="438" ht="16.9" customHeight="1" spans="1:6">
      <c r="A438" s="146" t="s">
        <v>88</v>
      </c>
      <c r="B438" s="141">
        <v>0</v>
      </c>
      <c r="C438" s="145"/>
      <c r="D438" s="143"/>
      <c r="E438" s="141">
        <v>0</v>
      </c>
      <c r="F438" s="144"/>
    </row>
    <row r="439" ht="16.9" customHeight="1" spans="1:6">
      <c r="A439" s="146" t="s">
        <v>364</v>
      </c>
      <c r="B439" s="141">
        <v>0</v>
      </c>
      <c r="C439" s="145"/>
      <c r="D439" s="143"/>
      <c r="E439" s="141">
        <v>0</v>
      </c>
      <c r="F439" s="144"/>
    </row>
    <row r="440" ht="16.9" customHeight="1" spans="1:6">
      <c r="A440" s="140" t="s">
        <v>365</v>
      </c>
      <c r="B440" s="141">
        <f>SUM(B441:B448)</f>
        <v>28966</v>
      </c>
      <c r="C440" s="145">
        <f>SUM(C441:C448)</f>
        <v>24714</v>
      </c>
      <c r="D440" s="143"/>
      <c r="E440" s="141">
        <f>SUM(E441:E448)</f>
        <v>29617</v>
      </c>
      <c r="F440" s="144">
        <f t="shared" si="6"/>
        <v>0.0224746254229096</v>
      </c>
    </row>
    <row r="441" ht="16.9" customHeight="1" spans="1:6">
      <c r="A441" s="146" t="s">
        <v>366</v>
      </c>
      <c r="B441" s="141">
        <v>959</v>
      </c>
      <c r="C441" s="145">
        <v>1156</v>
      </c>
      <c r="D441" s="143"/>
      <c r="E441" s="141">
        <v>1400</v>
      </c>
      <c r="F441" s="144">
        <f t="shared" si="6"/>
        <v>0.45985401459854</v>
      </c>
    </row>
    <row r="442" ht="16.9" customHeight="1" spans="1:6">
      <c r="A442" s="146" t="s">
        <v>367</v>
      </c>
      <c r="B442" s="141">
        <v>5630</v>
      </c>
      <c r="C442" s="145">
        <v>4345</v>
      </c>
      <c r="D442" s="143"/>
      <c r="E442" s="141">
        <v>5479</v>
      </c>
      <c r="F442" s="144">
        <f t="shared" si="6"/>
        <v>-0.0268206039076377</v>
      </c>
    </row>
    <row r="443" ht="16.9" customHeight="1" spans="1:6">
      <c r="A443" s="146" t="s">
        <v>368</v>
      </c>
      <c r="B443" s="141">
        <v>5319</v>
      </c>
      <c r="C443" s="145">
        <v>6155</v>
      </c>
      <c r="D443" s="143"/>
      <c r="E443" s="141">
        <v>6390</v>
      </c>
      <c r="F443" s="144">
        <f t="shared" si="6"/>
        <v>0.201353637901861</v>
      </c>
    </row>
    <row r="444" ht="16.9" customHeight="1" spans="1:6">
      <c r="A444" s="146" t="s">
        <v>369</v>
      </c>
      <c r="B444" s="141">
        <v>2278</v>
      </c>
      <c r="C444" s="145">
        <v>2226</v>
      </c>
      <c r="D444" s="143"/>
      <c r="E444" s="141">
        <v>2746</v>
      </c>
      <c r="F444" s="144">
        <f t="shared" si="6"/>
        <v>0.205443371378402</v>
      </c>
    </row>
    <row r="445" ht="16.9" customHeight="1" spans="1:6">
      <c r="A445" s="146" t="s">
        <v>370</v>
      </c>
      <c r="B445" s="141">
        <v>0</v>
      </c>
      <c r="C445" s="145">
        <v>0</v>
      </c>
      <c r="D445" s="143"/>
      <c r="E445" s="141">
        <v>0</v>
      </c>
      <c r="F445" s="144"/>
    </row>
    <row r="446" ht="16.9" customHeight="1" spans="1:6">
      <c r="A446" s="146" t="s">
        <v>371</v>
      </c>
      <c r="B446" s="141">
        <v>0</v>
      </c>
      <c r="C446" s="145">
        <v>0</v>
      </c>
      <c r="D446" s="143"/>
      <c r="E446" s="141">
        <v>0</v>
      </c>
      <c r="F446" s="144"/>
    </row>
    <row r="447" ht="16.9" customHeight="1" spans="1:6">
      <c r="A447" s="146" t="s">
        <v>372</v>
      </c>
      <c r="B447" s="141">
        <v>0</v>
      </c>
      <c r="C447" s="145">
        <v>0</v>
      </c>
      <c r="D447" s="143"/>
      <c r="E447" s="141">
        <v>0</v>
      </c>
      <c r="F447" s="144"/>
    </row>
    <row r="448" ht="16.9" customHeight="1" spans="1:6">
      <c r="A448" s="146" t="s">
        <v>373</v>
      </c>
      <c r="B448" s="141">
        <v>14780</v>
      </c>
      <c r="C448" s="145">
        <v>10832</v>
      </c>
      <c r="D448" s="143"/>
      <c r="E448" s="141">
        <v>13602</v>
      </c>
      <c r="F448" s="144">
        <f t="shared" si="6"/>
        <v>-0.079702300405954</v>
      </c>
    </row>
    <row r="449" ht="16.9" customHeight="1" spans="1:6">
      <c r="A449" s="140" t="s">
        <v>374</v>
      </c>
      <c r="B449" s="141">
        <f>SUM(B450:B455)</f>
        <v>95</v>
      </c>
      <c r="C449" s="145">
        <f>SUM(C450:C455)</f>
        <v>876</v>
      </c>
      <c r="D449" s="143"/>
      <c r="E449" s="141">
        <f>SUM(E450:E455)</f>
        <v>694</v>
      </c>
      <c r="F449" s="144">
        <f t="shared" si="6"/>
        <v>6.30526315789474</v>
      </c>
    </row>
    <row r="450" ht="16.9" customHeight="1" spans="1:6">
      <c r="A450" s="146" t="s">
        <v>375</v>
      </c>
      <c r="B450" s="141">
        <v>0</v>
      </c>
      <c r="C450" s="145">
        <v>0</v>
      </c>
      <c r="D450" s="143"/>
      <c r="E450" s="141">
        <v>0</v>
      </c>
      <c r="F450" s="144"/>
    </row>
    <row r="451" ht="16.9" customHeight="1" spans="1:6">
      <c r="A451" s="146" t="s">
        <v>376</v>
      </c>
      <c r="B451" s="141">
        <v>95</v>
      </c>
      <c r="C451" s="145">
        <v>0</v>
      </c>
      <c r="D451" s="143"/>
      <c r="E451" s="141">
        <v>694</v>
      </c>
      <c r="F451" s="144">
        <f t="shared" si="6"/>
        <v>6.30526315789474</v>
      </c>
    </row>
    <row r="452" ht="16.9" customHeight="1" spans="1:6">
      <c r="A452" s="146" t="s">
        <v>377</v>
      </c>
      <c r="B452" s="141">
        <v>0</v>
      </c>
      <c r="C452" s="145">
        <v>0</v>
      </c>
      <c r="D452" s="143"/>
      <c r="E452" s="141">
        <v>0</v>
      </c>
      <c r="F452" s="144"/>
    </row>
    <row r="453" ht="16.9" customHeight="1" spans="1:6">
      <c r="A453" s="146" t="s">
        <v>378</v>
      </c>
      <c r="B453" s="141">
        <v>0</v>
      </c>
      <c r="C453" s="145">
        <v>12</v>
      </c>
      <c r="D453" s="143"/>
      <c r="E453" s="141">
        <v>0</v>
      </c>
      <c r="F453" s="144"/>
    </row>
    <row r="454" ht="16.9" customHeight="1" spans="1:6">
      <c r="A454" s="146" t="s">
        <v>379</v>
      </c>
      <c r="B454" s="141">
        <v>0</v>
      </c>
      <c r="C454" s="145">
        <v>0</v>
      </c>
      <c r="D454" s="143"/>
      <c r="E454" s="141">
        <v>0</v>
      </c>
      <c r="F454" s="144"/>
    </row>
    <row r="455" ht="16.9" customHeight="1" spans="1:6">
      <c r="A455" s="146" t="s">
        <v>380</v>
      </c>
      <c r="B455" s="141">
        <v>0</v>
      </c>
      <c r="C455" s="145">
        <v>864</v>
      </c>
      <c r="D455" s="143"/>
      <c r="E455" s="141">
        <v>0</v>
      </c>
      <c r="F455" s="144"/>
    </row>
    <row r="456" ht="16.9" customHeight="1" spans="1:6">
      <c r="A456" s="140" t="s">
        <v>381</v>
      </c>
      <c r="B456" s="141">
        <f>SUM(B457:B461)</f>
        <v>0</v>
      </c>
      <c r="C456" s="143"/>
      <c r="D456" s="143"/>
      <c r="E456" s="141">
        <f>SUM(E457:E461)</f>
        <v>0</v>
      </c>
      <c r="F456" s="144"/>
    </row>
    <row r="457" ht="16.9" customHeight="1" spans="1:6">
      <c r="A457" s="146" t="s">
        <v>382</v>
      </c>
      <c r="B457" s="141">
        <v>0</v>
      </c>
      <c r="C457" s="143"/>
      <c r="D457" s="143"/>
      <c r="E457" s="141">
        <v>0</v>
      </c>
      <c r="F457" s="144"/>
    </row>
    <row r="458" ht="16.9" customHeight="1" spans="1:6">
      <c r="A458" s="146" t="s">
        <v>383</v>
      </c>
      <c r="B458" s="141">
        <v>0</v>
      </c>
      <c r="C458" s="143"/>
      <c r="D458" s="143"/>
      <c r="E458" s="141">
        <v>0</v>
      </c>
      <c r="F458" s="144"/>
    </row>
    <row r="459" ht="16.9" customHeight="1" spans="1:6">
      <c r="A459" s="146" t="s">
        <v>384</v>
      </c>
      <c r="B459" s="141">
        <v>0</v>
      </c>
      <c r="C459" s="143"/>
      <c r="D459" s="143"/>
      <c r="E459" s="141">
        <v>0</v>
      </c>
      <c r="F459" s="144"/>
    </row>
    <row r="460" ht="16.9" customHeight="1" spans="1:6">
      <c r="A460" s="146" t="s">
        <v>385</v>
      </c>
      <c r="B460" s="141">
        <v>0</v>
      </c>
      <c r="C460" s="143"/>
      <c r="D460" s="143"/>
      <c r="E460" s="141">
        <v>0</v>
      </c>
      <c r="F460" s="144"/>
    </row>
    <row r="461" ht="16.9" customHeight="1" spans="1:6">
      <c r="A461" s="146" t="s">
        <v>386</v>
      </c>
      <c r="B461" s="141">
        <v>0</v>
      </c>
      <c r="C461" s="143"/>
      <c r="D461" s="143"/>
      <c r="E461" s="141">
        <v>0</v>
      </c>
      <c r="F461" s="144"/>
    </row>
    <row r="462" ht="16.9" customHeight="1" spans="1:6">
      <c r="A462" s="140" t="s">
        <v>387</v>
      </c>
      <c r="B462" s="141">
        <f>SUM(B463:B465)</f>
        <v>0</v>
      </c>
      <c r="C462" s="143"/>
      <c r="D462" s="143"/>
      <c r="E462" s="141">
        <f>SUM(E463:E465)</f>
        <v>0</v>
      </c>
      <c r="F462" s="144"/>
    </row>
    <row r="463" ht="16.9" customHeight="1" spans="1:6">
      <c r="A463" s="146" t="s">
        <v>388</v>
      </c>
      <c r="B463" s="141">
        <v>0</v>
      </c>
      <c r="C463" s="143"/>
      <c r="D463" s="143"/>
      <c r="E463" s="141">
        <v>0</v>
      </c>
      <c r="F463" s="144"/>
    </row>
    <row r="464" ht="16.9" customHeight="1" spans="1:6">
      <c r="A464" s="146" t="s">
        <v>389</v>
      </c>
      <c r="B464" s="141">
        <v>0</v>
      </c>
      <c r="C464" s="143"/>
      <c r="D464" s="143"/>
      <c r="E464" s="141">
        <v>0</v>
      </c>
      <c r="F464" s="144"/>
    </row>
    <row r="465" ht="16.9" customHeight="1" spans="1:6">
      <c r="A465" s="146" t="s">
        <v>390</v>
      </c>
      <c r="B465" s="141">
        <v>0</v>
      </c>
      <c r="C465" s="143"/>
      <c r="D465" s="143"/>
      <c r="E465" s="141">
        <v>0</v>
      </c>
      <c r="F465" s="144"/>
    </row>
    <row r="466" ht="16.9" customHeight="1" spans="1:6">
      <c r="A466" s="140" t="s">
        <v>391</v>
      </c>
      <c r="B466" s="141">
        <f>SUM(B467:B469)</f>
        <v>0</v>
      </c>
      <c r="C466" s="143"/>
      <c r="D466" s="143"/>
      <c r="E466" s="141">
        <f>SUM(E467:E469)</f>
        <v>0</v>
      </c>
      <c r="F466" s="144"/>
    </row>
    <row r="467" ht="16.9" customHeight="1" spans="1:6">
      <c r="A467" s="146" t="s">
        <v>392</v>
      </c>
      <c r="B467" s="141">
        <v>0</v>
      </c>
      <c r="C467" s="143"/>
      <c r="D467" s="143"/>
      <c r="E467" s="141">
        <v>0</v>
      </c>
      <c r="F467" s="144"/>
    </row>
    <row r="468" ht="16.9" customHeight="1" spans="1:6">
      <c r="A468" s="146" t="s">
        <v>393</v>
      </c>
      <c r="B468" s="141">
        <v>0</v>
      </c>
      <c r="C468" s="143"/>
      <c r="D468" s="143"/>
      <c r="E468" s="141">
        <v>0</v>
      </c>
      <c r="F468" s="144"/>
    </row>
    <row r="469" ht="16.9" customHeight="1" spans="1:6">
      <c r="A469" s="146" t="s">
        <v>394</v>
      </c>
      <c r="B469" s="141">
        <v>0</v>
      </c>
      <c r="C469" s="143"/>
      <c r="D469" s="143"/>
      <c r="E469" s="141">
        <v>0</v>
      </c>
      <c r="F469" s="144"/>
    </row>
    <row r="470" ht="16.9" customHeight="1" spans="1:6">
      <c r="A470" s="140" t="s">
        <v>395</v>
      </c>
      <c r="B470" s="141">
        <f>SUM(B471:B473)</f>
        <v>0</v>
      </c>
      <c r="C470" s="145">
        <f>SUM(C471:C473)</f>
        <v>15</v>
      </c>
      <c r="D470" s="143"/>
      <c r="E470" s="141">
        <f>SUM(E471:E473)</f>
        <v>0</v>
      </c>
      <c r="F470" s="144"/>
    </row>
    <row r="471" ht="16.9" customHeight="1" spans="1:6">
      <c r="A471" s="146" t="s">
        <v>396</v>
      </c>
      <c r="B471" s="141">
        <v>0</v>
      </c>
      <c r="C471" s="145">
        <v>15</v>
      </c>
      <c r="D471" s="143"/>
      <c r="E471" s="141">
        <v>0</v>
      </c>
      <c r="F471" s="144"/>
    </row>
    <row r="472" ht="16.9" customHeight="1" spans="1:6">
      <c r="A472" s="146" t="s">
        <v>397</v>
      </c>
      <c r="B472" s="141">
        <v>0</v>
      </c>
      <c r="C472" s="143"/>
      <c r="D472" s="143"/>
      <c r="E472" s="141">
        <v>0</v>
      </c>
      <c r="F472" s="144"/>
    </row>
    <row r="473" ht="16.9" customHeight="1" spans="1:6">
      <c r="A473" s="146" t="s">
        <v>398</v>
      </c>
      <c r="B473" s="141">
        <v>0</v>
      </c>
      <c r="C473" s="143"/>
      <c r="D473" s="143"/>
      <c r="E473" s="141">
        <v>0</v>
      </c>
      <c r="F473" s="144"/>
    </row>
    <row r="474" ht="16.9" customHeight="1" spans="1:6">
      <c r="A474" s="140" t="s">
        <v>399</v>
      </c>
      <c r="B474" s="141">
        <f>SUM(B475:B479)</f>
        <v>260</v>
      </c>
      <c r="C474" s="145">
        <f>SUM(C475:C479)</f>
        <v>258</v>
      </c>
      <c r="D474" s="143"/>
      <c r="E474" s="141">
        <f>SUM(E475:E479)</f>
        <v>288</v>
      </c>
      <c r="F474" s="144">
        <f t="shared" ref="F474:F513" si="7">(E474-B474)/B474</f>
        <v>0.107692307692308</v>
      </c>
    </row>
    <row r="475" ht="16.9" customHeight="1" spans="1:6">
      <c r="A475" s="146" t="s">
        <v>400</v>
      </c>
      <c r="B475" s="141">
        <v>82</v>
      </c>
      <c r="C475" s="145">
        <v>180</v>
      </c>
      <c r="D475" s="143"/>
      <c r="E475" s="141">
        <v>94</v>
      </c>
      <c r="F475" s="144">
        <f t="shared" si="7"/>
        <v>0.146341463414634</v>
      </c>
    </row>
    <row r="476" ht="16.9" customHeight="1" spans="1:6">
      <c r="A476" s="146" t="s">
        <v>401</v>
      </c>
      <c r="B476" s="141">
        <v>178</v>
      </c>
      <c r="C476" s="145">
        <v>78</v>
      </c>
      <c r="D476" s="143"/>
      <c r="E476" s="141">
        <v>194</v>
      </c>
      <c r="F476" s="144">
        <f t="shared" si="7"/>
        <v>0.0898876404494382</v>
      </c>
    </row>
    <row r="477" ht="16.9" customHeight="1" spans="1:6">
      <c r="A477" s="146" t="s">
        <v>402</v>
      </c>
      <c r="B477" s="141">
        <v>0</v>
      </c>
      <c r="C477" s="145">
        <v>0</v>
      </c>
      <c r="D477" s="143"/>
      <c r="E477" s="141">
        <v>0</v>
      </c>
      <c r="F477" s="144"/>
    </row>
    <row r="478" ht="16.9" customHeight="1" spans="1:6">
      <c r="A478" s="146" t="s">
        <v>403</v>
      </c>
      <c r="B478" s="141">
        <v>0</v>
      </c>
      <c r="C478" s="145">
        <v>0</v>
      </c>
      <c r="D478" s="143"/>
      <c r="E478" s="141">
        <v>0</v>
      </c>
      <c r="F478" s="144"/>
    </row>
    <row r="479" ht="16.9" customHeight="1" spans="1:6">
      <c r="A479" s="146" t="s">
        <v>404</v>
      </c>
      <c r="B479" s="141">
        <v>0</v>
      </c>
      <c r="C479" s="145">
        <v>0</v>
      </c>
      <c r="D479" s="143"/>
      <c r="E479" s="141">
        <v>0</v>
      </c>
      <c r="F479" s="144"/>
    </row>
    <row r="480" ht="16.9" customHeight="1" spans="1:6">
      <c r="A480" s="140" t="s">
        <v>405</v>
      </c>
      <c r="B480" s="141">
        <f>SUM(B481:B486)</f>
        <v>1184</v>
      </c>
      <c r="C480" s="145">
        <f>SUM(C481:C486)</f>
        <v>5386</v>
      </c>
      <c r="D480" s="143"/>
      <c r="E480" s="141">
        <f>SUM(E481:E486)</f>
        <v>2185</v>
      </c>
      <c r="F480" s="144">
        <f t="shared" si="7"/>
        <v>0.845439189189189</v>
      </c>
    </row>
    <row r="481" ht="16.9" customHeight="1" spans="1:6">
      <c r="A481" s="146" t="s">
        <v>406</v>
      </c>
      <c r="B481" s="141">
        <v>0</v>
      </c>
      <c r="C481" s="145"/>
      <c r="D481" s="143"/>
      <c r="E481" s="141">
        <v>0</v>
      </c>
      <c r="F481" s="144"/>
    </row>
    <row r="482" ht="16.9" customHeight="1" spans="1:6">
      <c r="A482" s="146" t="s">
        <v>407</v>
      </c>
      <c r="B482" s="141">
        <v>0</v>
      </c>
      <c r="C482" s="145"/>
      <c r="D482" s="143"/>
      <c r="E482" s="141">
        <v>0</v>
      </c>
      <c r="F482" s="144"/>
    </row>
    <row r="483" ht="16.9" customHeight="1" spans="1:6">
      <c r="A483" s="146" t="s">
        <v>408</v>
      </c>
      <c r="B483" s="141">
        <v>1143</v>
      </c>
      <c r="C483" s="145"/>
      <c r="D483" s="143"/>
      <c r="E483" s="141">
        <v>0</v>
      </c>
      <c r="F483" s="144">
        <f t="shared" si="7"/>
        <v>-1</v>
      </c>
    </row>
    <row r="484" ht="16.9" customHeight="1" spans="1:6">
      <c r="A484" s="146" t="s">
        <v>409</v>
      </c>
      <c r="B484" s="141">
        <v>0</v>
      </c>
      <c r="C484" s="145"/>
      <c r="D484" s="143"/>
      <c r="E484" s="141">
        <v>0</v>
      </c>
      <c r="F484" s="144"/>
    </row>
    <row r="485" ht="16.9" customHeight="1" spans="1:6">
      <c r="A485" s="146" t="s">
        <v>410</v>
      </c>
      <c r="B485" s="141">
        <v>0</v>
      </c>
      <c r="C485" s="145"/>
      <c r="D485" s="143"/>
      <c r="E485" s="141">
        <v>0</v>
      </c>
      <c r="F485" s="144"/>
    </row>
    <row r="486" ht="16.9" customHeight="1" spans="1:6">
      <c r="A486" s="146" t="s">
        <v>411</v>
      </c>
      <c r="B486" s="141">
        <v>41</v>
      </c>
      <c r="C486" s="145">
        <v>5386</v>
      </c>
      <c r="D486" s="143"/>
      <c r="E486" s="141">
        <v>2185</v>
      </c>
      <c r="F486" s="144">
        <f t="shared" si="7"/>
        <v>52.2926829268293</v>
      </c>
    </row>
    <row r="487" ht="16.9" customHeight="1" spans="1:6">
      <c r="A487" s="140" t="s">
        <v>412</v>
      </c>
      <c r="B487" s="141">
        <f>B488</f>
        <v>604</v>
      </c>
      <c r="C487" s="145">
        <v>2</v>
      </c>
      <c r="D487" s="143"/>
      <c r="E487" s="141">
        <f>E488</f>
        <v>709</v>
      </c>
      <c r="F487" s="144">
        <f t="shared" si="7"/>
        <v>0.173841059602649</v>
      </c>
    </row>
    <row r="488" ht="16.9" customHeight="1" spans="1:6">
      <c r="A488" s="146" t="s">
        <v>413</v>
      </c>
      <c r="B488" s="141">
        <v>604</v>
      </c>
      <c r="C488" s="145">
        <v>2</v>
      </c>
      <c r="D488" s="143"/>
      <c r="E488" s="141">
        <v>709</v>
      </c>
      <c r="F488" s="144">
        <f t="shared" si="7"/>
        <v>0.173841059602649</v>
      </c>
    </row>
    <row r="489" ht="16.9" customHeight="1" spans="1:6">
      <c r="A489" s="140" t="s">
        <v>414</v>
      </c>
      <c r="B489" s="141">
        <f>SUM(B490,B495,B504,B510,B516,B521,B526,B533,B537,B540)</f>
        <v>4791</v>
      </c>
      <c r="C489" s="145">
        <f>SUM(C490,C495,C504,C510,C516,C521,C526,C533,C537,C540)</f>
        <v>3019</v>
      </c>
      <c r="D489" s="143"/>
      <c r="E489" s="141">
        <f>SUM(E490,E495,E504,E510,E516,E521,E526,E533,E537,E540)</f>
        <v>5167</v>
      </c>
      <c r="F489" s="144">
        <f t="shared" si="7"/>
        <v>0.0784804842412857</v>
      </c>
    </row>
    <row r="490" ht="16.9" customHeight="1" spans="1:6">
      <c r="A490" s="140" t="s">
        <v>415</v>
      </c>
      <c r="B490" s="141">
        <f>SUM(B491:B494)</f>
        <v>104</v>
      </c>
      <c r="C490" s="145">
        <f>SUM(C491:C494)</f>
        <v>95</v>
      </c>
      <c r="D490" s="143"/>
      <c r="E490" s="141">
        <f>SUM(E491:E494)</f>
        <v>128</v>
      </c>
      <c r="F490" s="144">
        <f t="shared" si="7"/>
        <v>0.230769230769231</v>
      </c>
    </row>
    <row r="491" ht="16.9" customHeight="1" spans="1:6">
      <c r="A491" s="146" t="s">
        <v>86</v>
      </c>
      <c r="B491" s="141">
        <v>104</v>
      </c>
      <c r="C491" s="145">
        <v>95</v>
      </c>
      <c r="D491" s="143"/>
      <c r="E491" s="141">
        <v>128</v>
      </c>
      <c r="F491" s="144">
        <f t="shared" si="7"/>
        <v>0.230769230769231</v>
      </c>
    </row>
    <row r="492" ht="16.9" customHeight="1" spans="1:6">
      <c r="A492" s="146" t="s">
        <v>87</v>
      </c>
      <c r="B492" s="141">
        <v>0</v>
      </c>
      <c r="C492" s="145">
        <v>0</v>
      </c>
      <c r="D492" s="143"/>
      <c r="E492" s="141">
        <v>0</v>
      </c>
      <c r="F492" s="144"/>
    </row>
    <row r="493" ht="16.9" customHeight="1" spans="1:6">
      <c r="A493" s="146" t="s">
        <v>88</v>
      </c>
      <c r="B493" s="141">
        <v>0</v>
      </c>
      <c r="C493" s="145">
        <v>0</v>
      </c>
      <c r="D493" s="143"/>
      <c r="E493" s="141">
        <v>0</v>
      </c>
      <c r="F493" s="144"/>
    </row>
    <row r="494" ht="16.9" customHeight="1" spans="1:6">
      <c r="A494" s="146" t="s">
        <v>416</v>
      </c>
      <c r="B494" s="141">
        <v>0</v>
      </c>
      <c r="C494" s="145">
        <v>0</v>
      </c>
      <c r="D494" s="143"/>
      <c r="E494" s="141">
        <v>0</v>
      </c>
      <c r="F494" s="144"/>
    </row>
    <row r="495" ht="16.9" customHeight="1" spans="1:6">
      <c r="A495" s="140" t="s">
        <v>417</v>
      </c>
      <c r="B495" s="141">
        <f>SUM(B496:B503)</f>
        <v>0</v>
      </c>
      <c r="C495" s="143"/>
      <c r="D495" s="143"/>
      <c r="E495" s="141">
        <f>SUM(E496:E503)</f>
        <v>0</v>
      </c>
      <c r="F495" s="144"/>
    </row>
    <row r="496" ht="16.9" customHeight="1" spans="1:6">
      <c r="A496" s="146" t="s">
        <v>418</v>
      </c>
      <c r="B496" s="141">
        <v>0</v>
      </c>
      <c r="C496" s="143"/>
      <c r="D496" s="143"/>
      <c r="E496" s="141">
        <v>0</v>
      </c>
      <c r="F496" s="144"/>
    </row>
    <row r="497" ht="16.9" customHeight="1" spans="1:6">
      <c r="A497" s="146" t="s">
        <v>419</v>
      </c>
      <c r="B497" s="141">
        <v>0</v>
      </c>
      <c r="C497" s="143"/>
      <c r="D497" s="143"/>
      <c r="E497" s="141">
        <v>0</v>
      </c>
      <c r="F497" s="144"/>
    </row>
    <row r="498" ht="16.9" customHeight="1" spans="1:6">
      <c r="A498" s="146" t="s">
        <v>420</v>
      </c>
      <c r="B498" s="141">
        <v>0</v>
      </c>
      <c r="C498" s="143"/>
      <c r="D498" s="143"/>
      <c r="E498" s="141">
        <v>0</v>
      </c>
      <c r="F498" s="144"/>
    </row>
    <row r="499" ht="16.9" customHeight="1" spans="1:6">
      <c r="A499" s="146" t="s">
        <v>421</v>
      </c>
      <c r="B499" s="141">
        <v>0</v>
      </c>
      <c r="C499" s="143"/>
      <c r="D499" s="143"/>
      <c r="E499" s="141">
        <v>0</v>
      </c>
      <c r="F499" s="144"/>
    </row>
    <row r="500" ht="16.9" customHeight="1" spans="1:6">
      <c r="A500" s="146" t="s">
        <v>422</v>
      </c>
      <c r="B500" s="141">
        <v>0</v>
      </c>
      <c r="C500" s="143"/>
      <c r="D500" s="143"/>
      <c r="E500" s="141">
        <v>0</v>
      </c>
      <c r="F500" s="144"/>
    </row>
    <row r="501" ht="16.9" customHeight="1" spans="1:6">
      <c r="A501" s="146" t="s">
        <v>423</v>
      </c>
      <c r="B501" s="141">
        <v>0</v>
      </c>
      <c r="C501" s="143"/>
      <c r="D501" s="143"/>
      <c r="E501" s="141">
        <v>0</v>
      </c>
      <c r="F501" s="144"/>
    </row>
    <row r="502" ht="16.9" customHeight="1" spans="1:6">
      <c r="A502" s="146" t="s">
        <v>424</v>
      </c>
      <c r="B502" s="141">
        <v>0</v>
      </c>
      <c r="C502" s="143"/>
      <c r="D502" s="143"/>
      <c r="E502" s="141">
        <v>0</v>
      </c>
      <c r="F502" s="144"/>
    </row>
    <row r="503" ht="16.9" customHeight="1" spans="1:6">
      <c r="A503" s="146" t="s">
        <v>425</v>
      </c>
      <c r="B503" s="141">
        <v>0</v>
      </c>
      <c r="C503" s="143"/>
      <c r="D503" s="143"/>
      <c r="E503" s="141">
        <v>0</v>
      </c>
      <c r="F503" s="144"/>
    </row>
    <row r="504" ht="16.9" customHeight="1" spans="1:6">
      <c r="A504" s="140" t="s">
        <v>426</v>
      </c>
      <c r="B504" s="141">
        <f>SUM(B505:B509)</f>
        <v>0</v>
      </c>
      <c r="C504" s="143"/>
      <c r="D504" s="143"/>
      <c r="E504" s="141">
        <f>SUM(E505:E509)</f>
        <v>0</v>
      </c>
      <c r="F504" s="144"/>
    </row>
    <row r="505" ht="16.9" customHeight="1" spans="1:6">
      <c r="A505" s="146" t="s">
        <v>418</v>
      </c>
      <c r="B505" s="141">
        <v>0</v>
      </c>
      <c r="C505" s="143"/>
      <c r="D505" s="143"/>
      <c r="E505" s="141">
        <v>0</v>
      </c>
      <c r="F505" s="144"/>
    </row>
    <row r="506" ht="16.9" customHeight="1" spans="1:6">
      <c r="A506" s="146" t="s">
        <v>427</v>
      </c>
      <c r="B506" s="141">
        <v>0</v>
      </c>
      <c r="C506" s="143"/>
      <c r="D506" s="143"/>
      <c r="E506" s="141">
        <v>0</v>
      </c>
      <c r="F506" s="144"/>
    </row>
    <row r="507" ht="16.9" customHeight="1" spans="1:6">
      <c r="A507" s="146" t="s">
        <v>428</v>
      </c>
      <c r="B507" s="141">
        <v>0</v>
      </c>
      <c r="C507" s="143"/>
      <c r="D507" s="143"/>
      <c r="E507" s="141">
        <v>0</v>
      </c>
      <c r="F507" s="144"/>
    </row>
    <row r="508" ht="16.9" customHeight="1" spans="1:6">
      <c r="A508" s="146" t="s">
        <v>429</v>
      </c>
      <c r="B508" s="141">
        <v>0</v>
      </c>
      <c r="C508" s="143"/>
      <c r="D508" s="143"/>
      <c r="E508" s="141">
        <v>0</v>
      </c>
      <c r="F508" s="144"/>
    </row>
    <row r="509" ht="16.9" customHeight="1" spans="1:6">
      <c r="A509" s="146" t="s">
        <v>430</v>
      </c>
      <c r="B509" s="141">
        <v>0</v>
      </c>
      <c r="C509" s="143"/>
      <c r="D509" s="143"/>
      <c r="E509" s="141">
        <v>0</v>
      </c>
      <c r="F509" s="144"/>
    </row>
    <row r="510" ht="16.9" customHeight="1" spans="1:6">
      <c r="A510" s="140" t="s">
        <v>431</v>
      </c>
      <c r="B510" s="141">
        <f>SUM(B511:B515)</f>
        <v>435</v>
      </c>
      <c r="C510" s="145">
        <f>SUM(C511:C515)</f>
        <v>192</v>
      </c>
      <c r="D510" s="143"/>
      <c r="E510" s="141">
        <f>SUM(E511:E515)</f>
        <v>471</v>
      </c>
      <c r="F510" s="144">
        <f t="shared" si="7"/>
        <v>0.0827586206896552</v>
      </c>
    </row>
    <row r="511" ht="16.9" customHeight="1" spans="1:6">
      <c r="A511" s="146" t="s">
        <v>418</v>
      </c>
      <c r="B511" s="141">
        <v>0</v>
      </c>
      <c r="C511" s="145">
        <v>80</v>
      </c>
      <c r="D511" s="143"/>
      <c r="E511" s="141">
        <v>0</v>
      </c>
      <c r="F511" s="144"/>
    </row>
    <row r="512" ht="16.9" customHeight="1" spans="1:6">
      <c r="A512" s="146" t="s">
        <v>432</v>
      </c>
      <c r="B512" s="141">
        <v>335</v>
      </c>
      <c r="C512" s="145">
        <v>0</v>
      </c>
      <c r="D512" s="143"/>
      <c r="E512" s="141">
        <v>371</v>
      </c>
      <c r="F512" s="144">
        <f t="shared" si="7"/>
        <v>0.107462686567164</v>
      </c>
    </row>
    <row r="513" ht="16.9" customHeight="1" spans="1:6">
      <c r="A513" s="146" t="s">
        <v>433</v>
      </c>
      <c r="B513" s="141">
        <v>100</v>
      </c>
      <c r="C513" s="145">
        <v>0</v>
      </c>
      <c r="D513" s="143"/>
      <c r="E513" s="141">
        <v>100</v>
      </c>
      <c r="F513" s="144">
        <f t="shared" si="7"/>
        <v>0</v>
      </c>
    </row>
    <row r="514" ht="16.9" customHeight="1" spans="1:6">
      <c r="A514" s="146" t="s">
        <v>434</v>
      </c>
      <c r="B514" s="141">
        <v>0</v>
      </c>
      <c r="C514" s="145">
        <v>0</v>
      </c>
      <c r="D514" s="143"/>
      <c r="E514" s="141">
        <v>0</v>
      </c>
      <c r="F514" s="144"/>
    </row>
    <row r="515" ht="16.9" customHeight="1" spans="1:6">
      <c r="A515" s="146" t="s">
        <v>435</v>
      </c>
      <c r="B515" s="141">
        <v>0</v>
      </c>
      <c r="C515" s="145">
        <v>112</v>
      </c>
      <c r="D515" s="143"/>
      <c r="E515" s="141">
        <v>0</v>
      </c>
      <c r="F515" s="144"/>
    </row>
    <row r="516" ht="16.9" customHeight="1" spans="1:6">
      <c r="A516" s="140" t="s">
        <v>436</v>
      </c>
      <c r="B516" s="141">
        <f>SUM(B517:B520)</f>
        <v>0</v>
      </c>
      <c r="C516" s="143"/>
      <c r="D516" s="143"/>
      <c r="E516" s="141">
        <f>SUM(E517:E520)</f>
        <v>90</v>
      </c>
      <c r="F516" s="144"/>
    </row>
    <row r="517" ht="16.9" customHeight="1" spans="1:6">
      <c r="A517" s="146" t="s">
        <v>418</v>
      </c>
      <c r="B517" s="141">
        <v>0</v>
      </c>
      <c r="C517" s="143"/>
      <c r="D517" s="143"/>
      <c r="E517" s="141">
        <v>0</v>
      </c>
      <c r="F517" s="144"/>
    </row>
    <row r="518" ht="16.9" customHeight="1" spans="1:6">
      <c r="A518" s="146" t="s">
        <v>437</v>
      </c>
      <c r="B518" s="141">
        <v>0</v>
      </c>
      <c r="C518" s="143"/>
      <c r="D518" s="143"/>
      <c r="E518" s="141">
        <v>90</v>
      </c>
      <c r="F518" s="144"/>
    </row>
    <row r="519" ht="16.9" customHeight="1" spans="1:6">
      <c r="A519" s="146" t="s">
        <v>438</v>
      </c>
      <c r="B519" s="141">
        <v>0</v>
      </c>
      <c r="C519" s="143"/>
      <c r="D519" s="143"/>
      <c r="E519" s="141">
        <v>0</v>
      </c>
      <c r="F519" s="144"/>
    </row>
    <row r="520" ht="16.9" customHeight="1" spans="1:6">
      <c r="A520" s="146" t="s">
        <v>439</v>
      </c>
      <c r="B520" s="141">
        <v>0</v>
      </c>
      <c r="C520" s="143"/>
      <c r="D520" s="143"/>
      <c r="E520" s="141">
        <v>0</v>
      </c>
      <c r="F520" s="144"/>
    </row>
    <row r="521" ht="16.9" customHeight="1" spans="1:6">
      <c r="A521" s="140" t="s">
        <v>440</v>
      </c>
      <c r="B521" s="141">
        <f>SUM(B522:B525)</f>
        <v>0</v>
      </c>
      <c r="C521" s="143"/>
      <c r="D521" s="143"/>
      <c r="E521" s="141">
        <f>SUM(E522:E525)</f>
        <v>0</v>
      </c>
      <c r="F521" s="144"/>
    </row>
    <row r="522" ht="16.9" customHeight="1" spans="1:6">
      <c r="A522" s="146" t="s">
        <v>441</v>
      </c>
      <c r="B522" s="141">
        <v>0</v>
      </c>
      <c r="C522" s="143"/>
      <c r="D522" s="143"/>
      <c r="E522" s="141">
        <v>0</v>
      </c>
      <c r="F522" s="144"/>
    </row>
    <row r="523" ht="16.9" customHeight="1" spans="1:6">
      <c r="A523" s="146" t="s">
        <v>442</v>
      </c>
      <c r="B523" s="141">
        <v>0</v>
      </c>
      <c r="C523" s="143"/>
      <c r="D523" s="143"/>
      <c r="E523" s="141">
        <v>0</v>
      </c>
      <c r="F523" s="144"/>
    </row>
    <row r="524" ht="16.9" customHeight="1" spans="1:6">
      <c r="A524" s="146" t="s">
        <v>443</v>
      </c>
      <c r="B524" s="141">
        <v>0</v>
      </c>
      <c r="C524" s="143"/>
      <c r="D524" s="143"/>
      <c r="E524" s="141">
        <v>0</v>
      </c>
      <c r="F524" s="144"/>
    </row>
    <row r="525" ht="16.9" customHeight="1" spans="1:6">
      <c r="A525" s="146" t="s">
        <v>444</v>
      </c>
      <c r="B525" s="141">
        <v>0</v>
      </c>
      <c r="C525" s="143"/>
      <c r="D525" s="143"/>
      <c r="E525" s="141">
        <v>0</v>
      </c>
      <c r="F525" s="144"/>
    </row>
    <row r="526" ht="16.9" customHeight="1" spans="1:6">
      <c r="A526" s="140" t="s">
        <v>445</v>
      </c>
      <c r="B526" s="141">
        <f>SUM(B527:B532)</f>
        <v>88</v>
      </c>
      <c r="C526" s="145">
        <f>SUM(C527:C532)</f>
        <v>78</v>
      </c>
      <c r="D526" s="143"/>
      <c r="E526" s="141">
        <f>SUM(E527:E532)</f>
        <v>119</v>
      </c>
      <c r="F526" s="144">
        <f t="shared" ref="F526:F580" si="8">(E526-B526)/B526</f>
        <v>0.352272727272727</v>
      </c>
    </row>
    <row r="527" ht="16.9" customHeight="1" spans="1:6">
      <c r="A527" s="146" t="s">
        <v>418</v>
      </c>
      <c r="B527" s="141">
        <v>69</v>
      </c>
      <c r="C527" s="145">
        <v>68</v>
      </c>
      <c r="D527" s="143"/>
      <c r="E527" s="141">
        <v>69</v>
      </c>
      <c r="F527" s="144">
        <f t="shared" si="8"/>
        <v>0</v>
      </c>
    </row>
    <row r="528" ht="16.9" customHeight="1" spans="1:6">
      <c r="A528" s="146" t="s">
        <v>446</v>
      </c>
      <c r="B528" s="141">
        <v>6</v>
      </c>
      <c r="C528" s="145">
        <v>0</v>
      </c>
      <c r="D528" s="143"/>
      <c r="E528" s="141">
        <v>9</v>
      </c>
      <c r="F528" s="144">
        <f t="shared" si="8"/>
        <v>0.5</v>
      </c>
    </row>
    <row r="529" ht="16.9" customHeight="1" spans="1:6">
      <c r="A529" s="146" t="s">
        <v>447</v>
      </c>
      <c r="B529" s="141">
        <v>0</v>
      </c>
      <c r="C529" s="145">
        <v>0</v>
      </c>
      <c r="D529" s="143"/>
      <c r="E529" s="141">
        <v>0</v>
      </c>
      <c r="F529" s="144"/>
    </row>
    <row r="530" ht="16.9" customHeight="1" spans="1:6">
      <c r="A530" s="146" t="s">
        <v>448</v>
      </c>
      <c r="B530" s="141">
        <v>0</v>
      </c>
      <c r="C530" s="145">
        <v>0</v>
      </c>
      <c r="D530" s="143"/>
      <c r="E530" s="141">
        <v>0</v>
      </c>
      <c r="F530" s="144"/>
    </row>
    <row r="531" ht="16.9" customHeight="1" spans="1:6">
      <c r="A531" s="146" t="s">
        <v>449</v>
      </c>
      <c r="B531" s="141">
        <v>0</v>
      </c>
      <c r="C531" s="145">
        <v>0</v>
      </c>
      <c r="D531" s="143"/>
      <c r="E531" s="141">
        <v>0</v>
      </c>
      <c r="F531" s="144"/>
    </row>
    <row r="532" ht="16.9" customHeight="1" spans="1:6">
      <c r="A532" s="146" t="s">
        <v>450</v>
      </c>
      <c r="B532" s="141">
        <v>13</v>
      </c>
      <c r="C532" s="145">
        <v>10</v>
      </c>
      <c r="D532" s="143"/>
      <c r="E532" s="141">
        <v>41</v>
      </c>
      <c r="F532" s="144">
        <f t="shared" si="8"/>
        <v>2.15384615384615</v>
      </c>
    </row>
    <row r="533" ht="16.9" customHeight="1" spans="1:6">
      <c r="A533" s="140" t="s">
        <v>451</v>
      </c>
      <c r="B533" s="141">
        <f>SUM(B534:B536)</f>
        <v>0</v>
      </c>
      <c r="C533" s="143"/>
      <c r="D533" s="143"/>
      <c r="E533" s="141">
        <f>SUM(E534:E536)</f>
        <v>0</v>
      </c>
      <c r="F533" s="144"/>
    </row>
    <row r="534" ht="16.9" customHeight="1" spans="1:6">
      <c r="A534" s="146" t="s">
        <v>452</v>
      </c>
      <c r="B534" s="141">
        <v>0</v>
      </c>
      <c r="C534" s="143"/>
      <c r="D534" s="143"/>
      <c r="E534" s="141">
        <v>0</v>
      </c>
      <c r="F534" s="144"/>
    </row>
    <row r="535" ht="16.9" customHeight="1" spans="1:6">
      <c r="A535" s="146" t="s">
        <v>453</v>
      </c>
      <c r="B535" s="141">
        <v>0</v>
      </c>
      <c r="C535" s="143"/>
      <c r="D535" s="143"/>
      <c r="E535" s="141">
        <v>0</v>
      </c>
      <c r="F535" s="144"/>
    </row>
    <row r="536" ht="16.9" customHeight="1" spans="1:6">
      <c r="A536" s="146" t="s">
        <v>454</v>
      </c>
      <c r="B536" s="141">
        <v>0</v>
      </c>
      <c r="C536" s="143"/>
      <c r="D536" s="143"/>
      <c r="E536" s="141">
        <v>0</v>
      </c>
      <c r="F536" s="144"/>
    </row>
    <row r="537" ht="16.9" customHeight="1" spans="1:6">
      <c r="A537" s="140" t="s">
        <v>455</v>
      </c>
      <c r="B537" s="141">
        <f>B538+B539</f>
        <v>0</v>
      </c>
      <c r="C537" s="143"/>
      <c r="D537" s="143"/>
      <c r="E537" s="141">
        <f>E538+E539</f>
        <v>0</v>
      </c>
      <c r="F537" s="144"/>
    </row>
    <row r="538" ht="16.9" customHeight="1" spans="1:6">
      <c r="A538" s="146" t="s">
        <v>456</v>
      </c>
      <c r="B538" s="141">
        <v>0</v>
      </c>
      <c r="C538" s="143"/>
      <c r="D538" s="143"/>
      <c r="E538" s="141">
        <v>0</v>
      </c>
      <c r="F538" s="144"/>
    </row>
    <row r="539" ht="16.9" customHeight="1" spans="1:6">
      <c r="A539" s="146" t="s">
        <v>457</v>
      </c>
      <c r="B539" s="141">
        <v>0</v>
      </c>
      <c r="C539" s="143"/>
      <c r="D539" s="143"/>
      <c r="E539" s="141">
        <v>0</v>
      </c>
      <c r="F539" s="144"/>
    </row>
    <row r="540" ht="16.9" customHeight="1" spans="1:6">
      <c r="A540" s="140" t="s">
        <v>458</v>
      </c>
      <c r="B540" s="141">
        <f>SUM(B541:B544)</f>
        <v>4164</v>
      </c>
      <c r="C540" s="145">
        <f>SUM(C541:C544)</f>
        <v>2654</v>
      </c>
      <c r="D540" s="143"/>
      <c r="E540" s="141">
        <f>SUM(E541:E544)</f>
        <v>4359</v>
      </c>
      <c r="F540" s="144">
        <f t="shared" si="8"/>
        <v>0.0468299711815562</v>
      </c>
    </row>
    <row r="541" ht="16.9" customHeight="1" spans="1:6">
      <c r="A541" s="146" t="s">
        <v>459</v>
      </c>
      <c r="B541" s="141">
        <v>0</v>
      </c>
      <c r="C541" s="145"/>
      <c r="D541" s="143"/>
      <c r="E541" s="141">
        <v>0</v>
      </c>
      <c r="F541" s="144"/>
    </row>
    <row r="542" ht="16.9" customHeight="1" spans="1:6">
      <c r="A542" s="146" t="s">
        <v>460</v>
      </c>
      <c r="B542" s="141">
        <v>0</v>
      </c>
      <c r="C542" s="145"/>
      <c r="D542" s="143"/>
      <c r="E542" s="141">
        <v>0</v>
      </c>
      <c r="F542" s="144"/>
    </row>
    <row r="543" ht="16.9" customHeight="1" spans="1:6">
      <c r="A543" s="146" t="s">
        <v>461</v>
      </c>
      <c r="B543" s="141">
        <v>0</v>
      </c>
      <c r="C543" s="145"/>
      <c r="D543" s="143"/>
      <c r="E543" s="141">
        <v>0</v>
      </c>
      <c r="F543" s="144"/>
    </row>
    <row r="544" ht="16.9" customHeight="1" spans="1:6">
      <c r="A544" s="146" t="s">
        <v>462</v>
      </c>
      <c r="B544" s="141">
        <v>4164</v>
      </c>
      <c r="C544" s="145">
        <v>2654</v>
      </c>
      <c r="D544" s="143"/>
      <c r="E544" s="141">
        <v>4359</v>
      </c>
      <c r="F544" s="144">
        <f t="shared" si="8"/>
        <v>0.0468299711815562</v>
      </c>
    </row>
    <row r="545" ht="16.9" customHeight="1" spans="1:6">
      <c r="A545" s="140" t="s">
        <v>463</v>
      </c>
      <c r="B545" s="141">
        <f>SUM(B546,B560,B568,B579,B590)</f>
        <v>1784</v>
      </c>
      <c r="C545" s="145">
        <f>SUM(C546,C560,C568,C579,C590)</f>
        <v>1737</v>
      </c>
      <c r="D545" s="143"/>
      <c r="E545" s="141">
        <f>SUM(E546,E560,E568,E579,E590)</f>
        <v>1865</v>
      </c>
      <c r="F545" s="144">
        <f t="shared" si="8"/>
        <v>0.0454035874439462</v>
      </c>
    </row>
    <row r="546" ht="16.9" customHeight="1" spans="1:6">
      <c r="A546" s="140" t="s">
        <v>464</v>
      </c>
      <c r="B546" s="141">
        <f>SUM(B547:B559)</f>
        <v>542</v>
      </c>
      <c r="C546" s="145">
        <f>SUM(C547:C559)</f>
        <v>479</v>
      </c>
      <c r="D546" s="143"/>
      <c r="E546" s="141">
        <f>SUM(E547:E559)</f>
        <v>487</v>
      </c>
      <c r="F546" s="144">
        <f t="shared" si="8"/>
        <v>-0.101476014760148</v>
      </c>
    </row>
    <row r="547" ht="16.9" customHeight="1" spans="1:6">
      <c r="A547" s="146" t="s">
        <v>86</v>
      </c>
      <c r="B547" s="141">
        <v>336</v>
      </c>
      <c r="C547" s="145">
        <v>195</v>
      </c>
      <c r="D547" s="143"/>
      <c r="E547" s="141">
        <v>261</v>
      </c>
      <c r="F547" s="144">
        <f t="shared" si="8"/>
        <v>-0.223214285714286</v>
      </c>
    </row>
    <row r="548" ht="16.9" customHeight="1" spans="1:6">
      <c r="A548" s="146" t="s">
        <v>87</v>
      </c>
      <c r="B548" s="141">
        <v>0</v>
      </c>
      <c r="C548" s="145">
        <v>0</v>
      </c>
      <c r="D548" s="143"/>
      <c r="E548" s="141">
        <v>0</v>
      </c>
      <c r="F548" s="144"/>
    </row>
    <row r="549" ht="16.9" customHeight="1" spans="1:6">
      <c r="A549" s="146" t="s">
        <v>88</v>
      </c>
      <c r="B549" s="141">
        <v>0</v>
      </c>
      <c r="C549" s="145">
        <v>0</v>
      </c>
      <c r="D549" s="143"/>
      <c r="E549" s="141">
        <v>0</v>
      </c>
      <c r="F549" s="144"/>
    </row>
    <row r="550" ht="16.9" customHeight="1" spans="1:6">
      <c r="A550" s="146" t="s">
        <v>465</v>
      </c>
      <c r="B550" s="141">
        <v>61</v>
      </c>
      <c r="C550" s="145">
        <v>136</v>
      </c>
      <c r="D550" s="143"/>
      <c r="E550" s="141">
        <v>71</v>
      </c>
      <c r="F550" s="144">
        <f t="shared" si="8"/>
        <v>0.163934426229508</v>
      </c>
    </row>
    <row r="551" ht="16.9" customHeight="1" spans="1:6">
      <c r="A551" s="146" t="s">
        <v>466</v>
      </c>
      <c r="B551" s="141">
        <v>0</v>
      </c>
      <c r="C551" s="145">
        <v>0</v>
      </c>
      <c r="D551" s="143"/>
      <c r="E551" s="141">
        <v>0</v>
      </c>
      <c r="F551" s="144"/>
    </row>
    <row r="552" ht="16.9" customHeight="1" spans="1:6">
      <c r="A552" s="146" t="s">
        <v>467</v>
      </c>
      <c r="B552" s="141">
        <v>0</v>
      </c>
      <c r="C552" s="145">
        <v>0</v>
      </c>
      <c r="D552" s="143"/>
      <c r="E552" s="141">
        <v>0</v>
      </c>
      <c r="F552" s="144"/>
    </row>
    <row r="553" ht="16.9" customHeight="1" spans="1:6">
      <c r="A553" s="146" t="s">
        <v>468</v>
      </c>
      <c r="B553" s="141">
        <v>0</v>
      </c>
      <c r="C553" s="145">
        <v>0</v>
      </c>
      <c r="D553" s="143"/>
      <c r="E553" s="141">
        <v>0</v>
      </c>
      <c r="F553" s="144"/>
    </row>
    <row r="554" ht="16.9" customHeight="1" spans="1:6">
      <c r="A554" s="146" t="s">
        <v>469</v>
      </c>
      <c r="B554" s="141">
        <v>0</v>
      </c>
      <c r="C554" s="145">
        <v>0</v>
      </c>
      <c r="D554" s="143"/>
      <c r="E554" s="141">
        <v>0</v>
      </c>
      <c r="F554" s="144"/>
    </row>
    <row r="555" ht="16.9" customHeight="1" spans="1:6">
      <c r="A555" s="146" t="s">
        <v>470</v>
      </c>
      <c r="B555" s="141">
        <v>30</v>
      </c>
      <c r="C555" s="145">
        <v>0</v>
      </c>
      <c r="D555" s="143"/>
      <c r="E555" s="141">
        <v>0</v>
      </c>
      <c r="F555" s="144">
        <f t="shared" si="8"/>
        <v>-1</v>
      </c>
    </row>
    <row r="556" ht="16.9" customHeight="1" spans="1:6">
      <c r="A556" s="146" t="s">
        <v>471</v>
      </c>
      <c r="B556" s="141">
        <v>0</v>
      </c>
      <c r="C556" s="145">
        <v>0</v>
      </c>
      <c r="D556" s="143"/>
      <c r="E556" s="141">
        <v>0</v>
      </c>
      <c r="F556" s="144"/>
    </row>
    <row r="557" ht="16.9" customHeight="1" spans="1:6">
      <c r="A557" s="146" t="s">
        <v>472</v>
      </c>
      <c r="B557" s="141">
        <v>63</v>
      </c>
      <c r="C557" s="145">
        <v>0</v>
      </c>
      <c r="D557" s="143"/>
      <c r="E557" s="141">
        <v>3</v>
      </c>
      <c r="F557" s="144">
        <f t="shared" si="8"/>
        <v>-0.952380952380952</v>
      </c>
    </row>
    <row r="558" ht="16.9" customHeight="1" spans="1:6">
      <c r="A558" s="146" t="s">
        <v>473</v>
      </c>
      <c r="B558" s="141">
        <v>0</v>
      </c>
      <c r="C558" s="145">
        <v>0</v>
      </c>
      <c r="D558" s="143"/>
      <c r="E558" s="141">
        <v>0</v>
      </c>
      <c r="F558" s="144"/>
    </row>
    <row r="559" ht="16.9" customHeight="1" spans="1:6">
      <c r="A559" s="146" t="s">
        <v>474</v>
      </c>
      <c r="B559" s="141">
        <v>52</v>
      </c>
      <c r="C559" s="145">
        <v>148</v>
      </c>
      <c r="D559" s="143"/>
      <c r="E559" s="141">
        <v>152</v>
      </c>
      <c r="F559" s="144">
        <f t="shared" si="8"/>
        <v>1.92307692307692</v>
      </c>
    </row>
    <row r="560" ht="16.9" customHeight="1" spans="1:6">
      <c r="A560" s="140" t="s">
        <v>475</v>
      </c>
      <c r="B560" s="141">
        <f>SUM(B561:B567)</f>
        <v>180</v>
      </c>
      <c r="C560" s="145">
        <f>SUM(C561:C567)</f>
        <v>129</v>
      </c>
      <c r="D560" s="143"/>
      <c r="E560" s="141">
        <f>SUM(E561:E567)</f>
        <v>151</v>
      </c>
      <c r="F560" s="144">
        <f t="shared" si="8"/>
        <v>-0.161111111111111</v>
      </c>
    </row>
    <row r="561" ht="16.9" customHeight="1" spans="1:6">
      <c r="A561" s="146" t="s">
        <v>86</v>
      </c>
      <c r="B561" s="141">
        <v>0</v>
      </c>
      <c r="C561" s="145">
        <v>69</v>
      </c>
      <c r="D561" s="143"/>
      <c r="E561" s="141">
        <v>0</v>
      </c>
      <c r="F561" s="144"/>
    </row>
    <row r="562" ht="16.9" customHeight="1" spans="1:6">
      <c r="A562" s="146" t="s">
        <v>87</v>
      </c>
      <c r="B562" s="141">
        <v>0</v>
      </c>
      <c r="C562" s="145">
        <v>0</v>
      </c>
      <c r="D562" s="143"/>
      <c r="E562" s="141">
        <v>0</v>
      </c>
      <c r="F562" s="144"/>
    </row>
    <row r="563" ht="16.9" customHeight="1" spans="1:6">
      <c r="A563" s="146" t="s">
        <v>88</v>
      </c>
      <c r="B563" s="141">
        <v>0</v>
      </c>
      <c r="C563" s="145">
        <v>0</v>
      </c>
      <c r="D563" s="143"/>
      <c r="E563" s="141">
        <v>0</v>
      </c>
      <c r="F563" s="144"/>
    </row>
    <row r="564" ht="16.9" customHeight="1" spans="1:6">
      <c r="A564" s="146" t="s">
        <v>476</v>
      </c>
      <c r="B564" s="141">
        <v>50</v>
      </c>
      <c r="C564" s="145">
        <v>0</v>
      </c>
      <c r="D564" s="143"/>
      <c r="E564" s="141">
        <v>0</v>
      </c>
      <c r="F564" s="144">
        <f t="shared" si="8"/>
        <v>-1</v>
      </c>
    </row>
    <row r="565" ht="16.9" customHeight="1" spans="1:6">
      <c r="A565" s="146" t="s">
        <v>477</v>
      </c>
      <c r="B565" s="141">
        <v>130</v>
      </c>
      <c r="C565" s="145">
        <v>60</v>
      </c>
      <c r="D565" s="143"/>
      <c r="E565" s="141">
        <v>151</v>
      </c>
      <c r="F565" s="144">
        <f t="shared" si="8"/>
        <v>0.161538461538462</v>
      </c>
    </row>
    <row r="566" ht="16.9" customHeight="1" spans="1:6">
      <c r="A566" s="146" t="s">
        <v>478</v>
      </c>
      <c r="B566" s="141">
        <v>0</v>
      </c>
      <c r="C566" s="145">
        <v>0</v>
      </c>
      <c r="D566" s="143"/>
      <c r="E566" s="141">
        <v>0</v>
      </c>
      <c r="F566" s="144"/>
    </row>
    <row r="567" ht="16.9" customHeight="1" spans="1:6">
      <c r="A567" s="146" t="s">
        <v>479</v>
      </c>
      <c r="B567" s="141">
        <v>0</v>
      </c>
      <c r="C567" s="145">
        <v>0</v>
      </c>
      <c r="D567" s="143"/>
      <c r="E567" s="141">
        <v>0</v>
      </c>
      <c r="F567" s="144"/>
    </row>
    <row r="568" ht="16.9" customHeight="1" spans="1:6">
      <c r="A568" s="140" t="s">
        <v>480</v>
      </c>
      <c r="B568" s="141">
        <f>SUM(B569:B578)</f>
        <v>120</v>
      </c>
      <c r="C568" s="145">
        <f>SUM(C569:C578)</f>
        <v>24</v>
      </c>
      <c r="D568" s="143"/>
      <c r="E568" s="141">
        <f>SUM(E569:E578)</f>
        <v>66</v>
      </c>
      <c r="F568" s="144">
        <f t="shared" si="8"/>
        <v>-0.45</v>
      </c>
    </row>
    <row r="569" ht="16.9" customHeight="1" spans="1:6">
      <c r="A569" s="146" t="s">
        <v>86</v>
      </c>
      <c r="B569" s="141">
        <v>20</v>
      </c>
      <c r="C569" s="145"/>
      <c r="D569" s="143"/>
      <c r="E569" s="141">
        <v>16</v>
      </c>
      <c r="F569" s="144">
        <f t="shared" si="8"/>
        <v>-0.2</v>
      </c>
    </row>
    <row r="570" ht="16.9" customHeight="1" spans="1:6">
      <c r="A570" s="146" t="s">
        <v>87</v>
      </c>
      <c r="B570" s="141">
        <v>0</v>
      </c>
      <c r="C570" s="145"/>
      <c r="D570" s="143"/>
      <c r="E570" s="141">
        <v>0</v>
      </c>
      <c r="F570" s="144"/>
    </row>
    <row r="571" ht="16.9" customHeight="1" spans="1:6">
      <c r="A571" s="146" t="s">
        <v>88</v>
      </c>
      <c r="B571" s="141">
        <v>0</v>
      </c>
      <c r="C571" s="145"/>
      <c r="D571" s="143"/>
      <c r="E571" s="141">
        <v>0</v>
      </c>
      <c r="F571" s="144"/>
    </row>
    <row r="572" ht="16.9" customHeight="1" spans="1:6">
      <c r="A572" s="146" t="s">
        <v>481</v>
      </c>
      <c r="B572" s="141">
        <v>0</v>
      </c>
      <c r="C572" s="145"/>
      <c r="D572" s="143"/>
      <c r="E572" s="141">
        <v>0</v>
      </c>
      <c r="F572" s="144"/>
    </row>
    <row r="573" ht="16.9" customHeight="1" spans="1:6">
      <c r="A573" s="146" t="s">
        <v>482</v>
      </c>
      <c r="B573" s="141">
        <v>0</v>
      </c>
      <c r="C573" s="145"/>
      <c r="D573" s="143"/>
      <c r="E573" s="141">
        <v>0</v>
      </c>
      <c r="F573" s="144"/>
    </row>
    <row r="574" ht="16.9" customHeight="1" spans="1:6">
      <c r="A574" s="146" t="s">
        <v>483</v>
      </c>
      <c r="B574" s="141">
        <v>0</v>
      </c>
      <c r="C574" s="145"/>
      <c r="D574" s="143"/>
      <c r="E574" s="141">
        <v>0</v>
      </c>
      <c r="F574" s="144"/>
    </row>
    <row r="575" ht="16.9" customHeight="1" spans="1:6">
      <c r="A575" s="146" t="s">
        <v>484</v>
      </c>
      <c r="B575" s="141">
        <v>100</v>
      </c>
      <c r="C575" s="145"/>
      <c r="D575" s="143"/>
      <c r="E575" s="141">
        <v>13</v>
      </c>
      <c r="F575" s="144">
        <f t="shared" si="8"/>
        <v>-0.87</v>
      </c>
    </row>
    <row r="576" ht="16.9" customHeight="1" spans="1:6">
      <c r="A576" s="146" t="s">
        <v>485</v>
      </c>
      <c r="B576" s="141">
        <v>0</v>
      </c>
      <c r="C576" s="145"/>
      <c r="D576" s="143"/>
      <c r="E576" s="141">
        <v>0</v>
      </c>
      <c r="F576" s="144"/>
    </row>
    <row r="577" ht="16.9" customHeight="1" spans="1:6">
      <c r="A577" s="146" t="s">
        <v>486</v>
      </c>
      <c r="B577" s="141">
        <v>0</v>
      </c>
      <c r="C577" s="145"/>
      <c r="D577" s="143"/>
      <c r="E577" s="141">
        <v>0</v>
      </c>
      <c r="F577" s="144"/>
    </row>
    <row r="578" ht="16.9" customHeight="1" spans="1:6">
      <c r="A578" s="146" t="s">
        <v>487</v>
      </c>
      <c r="B578" s="141">
        <v>0</v>
      </c>
      <c r="C578" s="145">
        <v>24</v>
      </c>
      <c r="D578" s="143"/>
      <c r="E578" s="141">
        <v>37</v>
      </c>
      <c r="F578" s="144"/>
    </row>
    <row r="579" ht="16.9" customHeight="1" spans="1:6">
      <c r="A579" s="140" t="s">
        <v>488</v>
      </c>
      <c r="B579" s="141">
        <f>SUM(B580:B589)</f>
        <v>348</v>
      </c>
      <c r="C579" s="145">
        <f>SUM(C580:C589)</f>
        <v>302</v>
      </c>
      <c r="D579" s="143"/>
      <c r="E579" s="141">
        <f>SUM(E580:E589)</f>
        <v>325</v>
      </c>
      <c r="F579" s="144">
        <f t="shared" si="8"/>
        <v>-0.0660919540229885</v>
      </c>
    </row>
    <row r="580" ht="16.9" customHeight="1" spans="1:6">
      <c r="A580" s="146" t="s">
        <v>86</v>
      </c>
      <c r="B580" s="141">
        <v>287</v>
      </c>
      <c r="C580" s="145">
        <v>0</v>
      </c>
      <c r="D580" s="143"/>
      <c r="E580" s="141">
        <v>274</v>
      </c>
      <c r="F580" s="144">
        <f t="shared" si="8"/>
        <v>-0.0452961672473868</v>
      </c>
    </row>
    <row r="581" ht="16.9" customHeight="1" spans="1:6">
      <c r="A581" s="146" t="s">
        <v>87</v>
      </c>
      <c r="B581" s="141">
        <v>0</v>
      </c>
      <c r="C581" s="145">
        <v>41</v>
      </c>
      <c r="D581" s="143"/>
      <c r="E581" s="141">
        <v>0</v>
      </c>
      <c r="F581" s="144"/>
    </row>
    <row r="582" ht="16.9" customHeight="1" spans="1:6">
      <c r="A582" s="146" t="s">
        <v>88</v>
      </c>
      <c r="B582" s="141">
        <v>0</v>
      </c>
      <c r="C582" s="145">
        <v>0</v>
      </c>
      <c r="D582" s="143"/>
      <c r="E582" s="141">
        <v>0</v>
      </c>
      <c r="F582" s="144"/>
    </row>
    <row r="583" ht="16.9" customHeight="1" spans="1:6">
      <c r="A583" s="146" t="s">
        <v>489</v>
      </c>
      <c r="B583" s="141">
        <v>0</v>
      </c>
      <c r="C583" s="145">
        <v>0</v>
      </c>
      <c r="D583" s="143"/>
      <c r="E583" s="141">
        <v>0</v>
      </c>
      <c r="F583" s="144"/>
    </row>
    <row r="584" ht="16.9" customHeight="1" spans="1:6">
      <c r="A584" s="146" t="s">
        <v>490</v>
      </c>
      <c r="B584" s="141">
        <v>0</v>
      </c>
      <c r="C584" s="145">
        <v>261</v>
      </c>
      <c r="D584" s="143"/>
      <c r="E584" s="141">
        <v>41</v>
      </c>
      <c r="F584" s="144"/>
    </row>
    <row r="585" ht="16.9" customHeight="1" spans="1:6">
      <c r="A585" s="146" t="s">
        <v>491</v>
      </c>
      <c r="B585" s="141">
        <v>0</v>
      </c>
      <c r="C585" s="145">
        <v>0</v>
      </c>
      <c r="D585" s="143"/>
      <c r="E585" s="141">
        <v>0</v>
      </c>
      <c r="F585" s="144"/>
    </row>
    <row r="586" ht="16.9" customHeight="1" spans="1:6">
      <c r="A586" s="146" t="s">
        <v>492</v>
      </c>
      <c r="B586" s="141">
        <v>0</v>
      </c>
      <c r="C586" s="145">
        <v>0</v>
      </c>
      <c r="D586" s="143"/>
      <c r="E586" s="141">
        <v>0</v>
      </c>
      <c r="F586" s="144"/>
    </row>
    <row r="587" ht="16.9" customHeight="1" spans="1:6">
      <c r="A587" s="146" t="s">
        <v>493</v>
      </c>
      <c r="B587" s="141">
        <v>0</v>
      </c>
      <c r="C587" s="145">
        <v>0</v>
      </c>
      <c r="D587" s="143"/>
      <c r="E587" s="141">
        <v>0</v>
      </c>
      <c r="F587" s="144"/>
    </row>
    <row r="588" ht="16.9" customHeight="1" spans="1:6">
      <c r="A588" s="146" t="s">
        <v>494</v>
      </c>
      <c r="B588" s="141">
        <v>0</v>
      </c>
      <c r="C588" s="145">
        <v>0</v>
      </c>
      <c r="D588" s="143"/>
      <c r="E588" s="141">
        <v>0</v>
      </c>
      <c r="F588" s="144"/>
    </row>
    <row r="589" ht="16.9" customHeight="1" spans="1:6">
      <c r="A589" s="146" t="s">
        <v>495</v>
      </c>
      <c r="B589" s="141">
        <v>61</v>
      </c>
      <c r="C589" s="145">
        <v>0</v>
      </c>
      <c r="D589" s="143"/>
      <c r="E589" s="141">
        <v>10</v>
      </c>
      <c r="F589" s="144">
        <f t="shared" ref="F589:F645" si="9">(E589-B589)/B589</f>
        <v>-0.836065573770492</v>
      </c>
    </row>
    <row r="590" ht="16.9" customHeight="1" spans="1:6">
      <c r="A590" s="140" t="s">
        <v>496</v>
      </c>
      <c r="B590" s="141">
        <f>SUM(B591:B593)</f>
        <v>594</v>
      </c>
      <c r="C590" s="145">
        <f>SUM(C591:C593)</f>
        <v>803</v>
      </c>
      <c r="D590" s="143"/>
      <c r="E590" s="141">
        <f>SUM(E591:E593)</f>
        <v>836</v>
      </c>
      <c r="F590" s="144">
        <f t="shared" si="9"/>
        <v>0.407407407407407</v>
      </c>
    </row>
    <row r="591" ht="16.9" customHeight="1" spans="1:6">
      <c r="A591" s="146" t="s">
        <v>497</v>
      </c>
      <c r="B591" s="141">
        <v>0</v>
      </c>
      <c r="C591" s="145"/>
      <c r="D591" s="143"/>
      <c r="E591" s="141">
        <v>0</v>
      </c>
      <c r="F591" s="144"/>
    </row>
    <row r="592" ht="16.9" customHeight="1" spans="1:6">
      <c r="A592" s="146" t="s">
        <v>498</v>
      </c>
      <c r="B592" s="141">
        <v>0</v>
      </c>
      <c r="C592" s="145"/>
      <c r="D592" s="143"/>
      <c r="E592" s="141">
        <v>0</v>
      </c>
      <c r="F592" s="144"/>
    </row>
    <row r="593" ht="16.9" customHeight="1" spans="1:6">
      <c r="A593" s="146" t="s">
        <v>499</v>
      </c>
      <c r="B593" s="141">
        <v>594</v>
      </c>
      <c r="C593" s="145">
        <v>803</v>
      </c>
      <c r="D593" s="143"/>
      <c r="E593" s="141">
        <v>836</v>
      </c>
      <c r="F593" s="144">
        <f t="shared" si="9"/>
        <v>0.407407407407407</v>
      </c>
    </row>
    <row r="594" ht="16.9" customHeight="1" spans="1:6">
      <c r="A594" s="140" t="s">
        <v>500</v>
      </c>
      <c r="B594" s="141">
        <f>SUM(B595,B609,B700,B620,B622,B631,B635,B645,B653,B659,B666,B675,B680,B685,B688,B691,B694,B697,B704,B709)</f>
        <v>23664</v>
      </c>
      <c r="C594" s="145">
        <f>SUM(C595,C609,C620,C622,C631,C635,C645,C653,C659,C666,C675,C680,C685,C688,C691,C694,C697,C700,C704,C709)</f>
        <v>22810</v>
      </c>
      <c r="D594" s="141">
        <f t="shared" ref="D594:E594" si="10">SUM(D595,D609,D700,D620,D622,D631,D635,D645,D653,D659,D666,D675,D680,D685,D688,D691,D694,D697,D704,D709)</f>
        <v>0</v>
      </c>
      <c r="E594" s="141">
        <f t="shared" si="10"/>
        <v>33325</v>
      </c>
      <c r="F594" s="144">
        <f t="shared" si="9"/>
        <v>0.408257268424611</v>
      </c>
    </row>
    <row r="595" ht="16.9" customHeight="1" spans="1:6">
      <c r="A595" s="140" t="s">
        <v>501</v>
      </c>
      <c r="B595" s="141">
        <f>SUM(B596:B608)</f>
        <v>560</v>
      </c>
      <c r="C595" s="145">
        <f>SUM(C596:C608)</f>
        <v>534</v>
      </c>
      <c r="D595" s="143"/>
      <c r="E595" s="141">
        <f>SUM(E596:E608)</f>
        <v>702</v>
      </c>
      <c r="F595" s="144">
        <f t="shared" si="9"/>
        <v>0.253571428571429</v>
      </c>
    </row>
    <row r="596" ht="16.9" customHeight="1" spans="1:6">
      <c r="A596" s="146" t="s">
        <v>86</v>
      </c>
      <c r="B596" s="141">
        <v>128</v>
      </c>
      <c r="C596" s="145">
        <v>221</v>
      </c>
      <c r="D596" s="143"/>
      <c r="E596" s="141">
        <v>113</v>
      </c>
      <c r="F596" s="144">
        <f t="shared" si="9"/>
        <v>-0.1171875</v>
      </c>
    </row>
    <row r="597" ht="16.9" customHeight="1" spans="1:6">
      <c r="A597" s="146" t="s">
        <v>87</v>
      </c>
      <c r="B597" s="141">
        <v>0</v>
      </c>
      <c r="C597" s="145">
        <v>0</v>
      </c>
      <c r="D597" s="143"/>
      <c r="E597" s="141">
        <v>0</v>
      </c>
      <c r="F597" s="144"/>
    </row>
    <row r="598" ht="16.9" customHeight="1" spans="1:6">
      <c r="A598" s="146" t="s">
        <v>88</v>
      </c>
      <c r="B598" s="141">
        <v>0</v>
      </c>
      <c r="C598" s="145">
        <v>0</v>
      </c>
      <c r="D598" s="143"/>
      <c r="E598" s="141">
        <v>0</v>
      </c>
      <c r="F598" s="144"/>
    </row>
    <row r="599" ht="16.9" customHeight="1" spans="1:6">
      <c r="A599" s="146" t="s">
        <v>502</v>
      </c>
      <c r="B599" s="141">
        <v>0</v>
      </c>
      <c r="C599" s="145">
        <v>0</v>
      </c>
      <c r="D599" s="143"/>
      <c r="E599" s="141">
        <v>0</v>
      </c>
      <c r="F599" s="144"/>
    </row>
    <row r="600" ht="16.9" customHeight="1" spans="1:6">
      <c r="A600" s="146" t="s">
        <v>503</v>
      </c>
      <c r="B600" s="141">
        <v>0</v>
      </c>
      <c r="C600" s="145">
        <v>0</v>
      </c>
      <c r="D600" s="143"/>
      <c r="E600" s="141">
        <v>0</v>
      </c>
      <c r="F600" s="144"/>
    </row>
    <row r="601" ht="16.9" customHeight="1" spans="1:6">
      <c r="A601" s="146" t="s">
        <v>504</v>
      </c>
      <c r="B601" s="141">
        <v>0</v>
      </c>
      <c r="C601" s="145">
        <v>95</v>
      </c>
      <c r="D601" s="143"/>
      <c r="E601" s="141">
        <v>0</v>
      </c>
      <c r="F601" s="144"/>
    </row>
    <row r="602" ht="16.9" customHeight="1" spans="1:6">
      <c r="A602" s="146" t="s">
        <v>505</v>
      </c>
      <c r="B602" s="141">
        <v>0</v>
      </c>
      <c r="C602" s="145">
        <v>23</v>
      </c>
      <c r="D602" s="143"/>
      <c r="E602" s="141">
        <v>0</v>
      </c>
      <c r="F602" s="144"/>
    </row>
    <row r="603" ht="16.9" customHeight="1" spans="1:6">
      <c r="A603" s="146" t="s">
        <v>129</v>
      </c>
      <c r="B603" s="141">
        <v>0</v>
      </c>
      <c r="C603" s="145">
        <v>0</v>
      </c>
      <c r="D603" s="143"/>
      <c r="E603" s="141">
        <v>0</v>
      </c>
      <c r="F603" s="144"/>
    </row>
    <row r="604" ht="16.9" customHeight="1" spans="1:6">
      <c r="A604" s="146" t="s">
        <v>506</v>
      </c>
      <c r="B604" s="141">
        <v>432</v>
      </c>
      <c r="C604" s="145">
        <v>195</v>
      </c>
      <c r="D604" s="143"/>
      <c r="E604" s="141">
        <v>589</v>
      </c>
      <c r="F604" s="144">
        <f t="shared" si="9"/>
        <v>0.363425925925926</v>
      </c>
    </row>
    <row r="605" ht="16.9" customHeight="1" spans="1:6">
      <c r="A605" s="146" t="s">
        <v>507</v>
      </c>
      <c r="B605" s="141">
        <v>0</v>
      </c>
      <c r="C605" s="145">
        <v>0</v>
      </c>
      <c r="D605" s="143"/>
      <c r="E605" s="141">
        <v>0</v>
      </c>
      <c r="F605" s="144"/>
    </row>
    <row r="606" ht="16.9" customHeight="1" spans="1:6">
      <c r="A606" s="146" t="s">
        <v>508</v>
      </c>
      <c r="B606" s="141">
        <v>0</v>
      </c>
      <c r="C606" s="145">
        <v>0</v>
      </c>
      <c r="D606" s="143"/>
      <c r="E606" s="141">
        <v>0</v>
      </c>
      <c r="F606" s="144"/>
    </row>
    <row r="607" ht="16.9" customHeight="1" spans="1:6">
      <c r="A607" s="146" t="s">
        <v>509</v>
      </c>
      <c r="B607" s="141">
        <v>0</v>
      </c>
      <c r="C607" s="145">
        <v>0</v>
      </c>
      <c r="D607" s="143"/>
      <c r="E607" s="141">
        <v>0</v>
      </c>
      <c r="F607" s="144"/>
    </row>
    <row r="608" ht="16.9" customHeight="1" spans="1:6">
      <c r="A608" s="146" t="s">
        <v>510</v>
      </c>
      <c r="B608" s="141">
        <v>0</v>
      </c>
      <c r="C608" s="145">
        <v>0</v>
      </c>
      <c r="D608" s="143"/>
      <c r="E608" s="141">
        <v>0</v>
      </c>
      <c r="F608" s="144"/>
    </row>
    <row r="609" ht="16.9" customHeight="1" spans="1:6">
      <c r="A609" s="140" t="s">
        <v>511</v>
      </c>
      <c r="B609" s="141">
        <f>SUM(B610:B619)</f>
        <v>658</v>
      </c>
      <c r="C609" s="145">
        <f>SUM(C610:C619)</f>
        <v>559</v>
      </c>
      <c r="D609" s="143"/>
      <c r="E609" s="141">
        <f>SUM(E610:E619)</f>
        <v>609</v>
      </c>
      <c r="F609" s="144">
        <f t="shared" si="9"/>
        <v>-0.074468085106383</v>
      </c>
    </row>
    <row r="610" ht="16.9" customHeight="1" spans="1:6">
      <c r="A610" s="146" t="s">
        <v>86</v>
      </c>
      <c r="B610" s="141">
        <v>439</v>
      </c>
      <c r="C610" s="145">
        <v>472</v>
      </c>
      <c r="D610" s="143"/>
      <c r="E610" s="141">
        <v>379</v>
      </c>
      <c r="F610" s="144">
        <f t="shared" si="9"/>
        <v>-0.136674259681093</v>
      </c>
    </row>
    <row r="611" ht="16.9" customHeight="1" spans="1:6">
      <c r="A611" s="146" t="s">
        <v>87</v>
      </c>
      <c r="B611" s="141">
        <v>0</v>
      </c>
      <c r="C611" s="145">
        <v>0</v>
      </c>
      <c r="D611" s="143"/>
      <c r="E611" s="141">
        <v>0</v>
      </c>
      <c r="F611" s="144"/>
    </row>
    <row r="612" ht="16.9" customHeight="1" spans="1:6">
      <c r="A612" s="146" t="s">
        <v>88</v>
      </c>
      <c r="B612" s="141">
        <v>0</v>
      </c>
      <c r="C612" s="145">
        <v>0</v>
      </c>
      <c r="D612" s="143"/>
      <c r="E612" s="141">
        <v>0</v>
      </c>
      <c r="F612" s="144"/>
    </row>
    <row r="613" ht="16.9" customHeight="1" spans="1:6">
      <c r="A613" s="146" t="s">
        <v>512</v>
      </c>
      <c r="B613" s="141">
        <v>0</v>
      </c>
      <c r="C613" s="145">
        <v>20</v>
      </c>
      <c r="D613" s="143"/>
      <c r="E613" s="141">
        <v>0</v>
      </c>
      <c r="F613" s="144"/>
    </row>
    <row r="614" ht="16.9" customHeight="1" spans="1:6">
      <c r="A614" s="146" t="s">
        <v>513</v>
      </c>
      <c r="B614" s="141">
        <v>37</v>
      </c>
      <c r="C614" s="145">
        <v>0</v>
      </c>
      <c r="D614" s="143"/>
      <c r="E614" s="141">
        <v>61</v>
      </c>
      <c r="F614" s="144">
        <f t="shared" si="9"/>
        <v>0.648648648648649</v>
      </c>
    </row>
    <row r="615" ht="16.9" customHeight="1" spans="1:6">
      <c r="A615" s="146" t="s">
        <v>514</v>
      </c>
      <c r="B615" s="141">
        <v>0</v>
      </c>
      <c r="C615" s="145">
        <v>0</v>
      </c>
      <c r="D615" s="143"/>
      <c r="E615" s="141">
        <v>0</v>
      </c>
      <c r="F615" s="144"/>
    </row>
    <row r="616" ht="16.9" customHeight="1" spans="1:6">
      <c r="A616" s="146" t="s">
        <v>515</v>
      </c>
      <c r="B616" s="141">
        <v>10</v>
      </c>
      <c r="C616" s="145">
        <v>0</v>
      </c>
      <c r="D616" s="143"/>
      <c r="E616" s="141">
        <v>0</v>
      </c>
      <c r="F616" s="144">
        <f t="shared" si="9"/>
        <v>-1</v>
      </c>
    </row>
    <row r="617" ht="16.9" customHeight="1" spans="1:6">
      <c r="A617" s="146" t="s">
        <v>516</v>
      </c>
      <c r="B617" s="141">
        <v>0</v>
      </c>
      <c r="C617" s="145">
        <v>0</v>
      </c>
      <c r="D617" s="143"/>
      <c r="E617" s="141">
        <v>0</v>
      </c>
      <c r="F617" s="144"/>
    </row>
    <row r="618" ht="16.9" customHeight="1" spans="1:6">
      <c r="A618" s="146" t="s">
        <v>517</v>
      </c>
      <c r="B618" s="141">
        <v>0</v>
      </c>
      <c r="C618" s="145">
        <v>0</v>
      </c>
      <c r="D618" s="143"/>
      <c r="E618" s="141">
        <v>0</v>
      </c>
      <c r="F618" s="144"/>
    </row>
    <row r="619" ht="16.9" customHeight="1" spans="1:6">
      <c r="A619" s="146" t="s">
        <v>518</v>
      </c>
      <c r="B619" s="141">
        <v>172</v>
      </c>
      <c r="C619" s="145">
        <v>67</v>
      </c>
      <c r="D619" s="143"/>
      <c r="E619" s="141">
        <v>169</v>
      </c>
      <c r="F619" s="144">
        <f t="shared" si="9"/>
        <v>-0.0174418604651163</v>
      </c>
    </row>
    <row r="620" ht="16.9" customHeight="1" spans="1:6">
      <c r="A620" s="140" t="s">
        <v>519</v>
      </c>
      <c r="B620" s="141">
        <f>B621</f>
        <v>0</v>
      </c>
      <c r="C620" s="143"/>
      <c r="D620" s="143"/>
      <c r="E620" s="143"/>
      <c r="F620" s="144"/>
    </row>
    <row r="621" ht="16.9" customHeight="1" spans="1:6">
      <c r="A621" s="146" t="s">
        <v>520</v>
      </c>
      <c r="B621" s="141">
        <v>0</v>
      </c>
      <c r="C621" s="143"/>
      <c r="D621" s="143"/>
      <c r="E621" s="143"/>
      <c r="F621" s="144"/>
    </row>
    <row r="622" ht="16.9" customHeight="1" spans="1:6">
      <c r="A622" s="140" t="s">
        <v>521</v>
      </c>
      <c r="B622" s="141">
        <f>SUM(B623:B630)</f>
        <v>1425</v>
      </c>
      <c r="C622" s="145">
        <f>SUM(C623:C630)</f>
        <v>1700</v>
      </c>
      <c r="D622" s="143"/>
      <c r="E622" s="141">
        <f>SUM(E623:E630)</f>
        <v>1947</v>
      </c>
      <c r="F622" s="144">
        <f t="shared" si="9"/>
        <v>0.366315789473684</v>
      </c>
    </row>
    <row r="623" ht="16.9" customHeight="1" spans="1:6">
      <c r="A623" s="146" t="s">
        <v>522</v>
      </c>
      <c r="B623" s="141">
        <v>0</v>
      </c>
      <c r="C623" s="145"/>
      <c r="D623" s="143"/>
      <c r="E623" s="141">
        <v>0</v>
      </c>
      <c r="F623" s="144"/>
    </row>
    <row r="624" ht="16.9" customHeight="1" spans="1:6">
      <c r="A624" s="146" t="s">
        <v>523</v>
      </c>
      <c r="B624" s="141">
        <v>0</v>
      </c>
      <c r="C624" s="145"/>
      <c r="D624" s="143"/>
      <c r="E624" s="141">
        <v>0</v>
      </c>
      <c r="F624" s="144"/>
    </row>
    <row r="625" ht="16.9" customHeight="1" spans="1:6">
      <c r="A625" s="146" t="s">
        <v>524</v>
      </c>
      <c r="B625" s="141">
        <v>0</v>
      </c>
      <c r="C625" s="145"/>
      <c r="D625" s="143"/>
      <c r="E625" s="141">
        <v>0</v>
      </c>
      <c r="F625" s="144"/>
    </row>
    <row r="626" ht="16.9" customHeight="1" spans="1:6">
      <c r="A626" s="146" t="s">
        <v>525</v>
      </c>
      <c r="B626" s="141">
        <v>0</v>
      </c>
      <c r="C626" s="145"/>
      <c r="D626" s="143"/>
      <c r="E626" s="141">
        <v>0</v>
      </c>
      <c r="F626" s="144"/>
    </row>
    <row r="627" ht="16.9" customHeight="1" spans="1:6">
      <c r="A627" s="146" t="s">
        <v>526</v>
      </c>
      <c r="B627" s="141">
        <v>0</v>
      </c>
      <c r="C627" s="151"/>
      <c r="D627" s="143"/>
      <c r="E627" s="141">
        <v>0</v>
      </c>
      <c r="F627" s="144"/>
    </row>
    <row r="628" ht="16.9" customHeight="1" spans="1:6">
      <c r="A628" s="146" t="s">
        <v>527</v>
      </c>
      <c r="B628" s="141">
        <v>0</v>
      </c>
      <c r="C628" s="151"/>
      <c r="D628" s="143"/>
      <c r="E628" s="141">
        <v>0</v>
      </c>
      <c r="F628" s="144"/>
    </row>
    <row r="629" ht="16.9" customHeight="1" spans="1:6">
      <c r="A629" s="146" t="s">
        <v>528</v>
      </c>
      <c r="B629" s="141">
        <v>0</v>
      </c>
      <c r="C629" s="151">
        <v>1700</v>
      </c>
      <c r="D629" s="143"/>
      <c r="E629" s="141">
        <v>1947</v>
      </c>
      <c r="F629" s="144"/>
    </row>
    <row r="630" ht="16.9" customHeight="1" spans="1:6">
      <c r="A630" s="146" t="s">
        <v>529</v>
      </c>
      <c r="B630" s="141">
        <v>1425</v>
      </c>
      <c r="C630" s="143"/>
      <c r="D630" s="143"/>
      <c r="E630" s="141">
        <v>0</v>
      </c>
      <c r="F630" s="144">
        <f t="shared" si="9"/>
        <v>-1</v>
      </c>
    </row>
    <row r="631" ht="16.9" customHeight="1" spans="1:6">
      <c r="A631" s="140" t="s">
        <v>530</v>
      </c>
      <c r="B631" s="141">
        <f>SUM(B632:B634)</f>
        <v>74</v>
      </c>
      <c r="C631" s="143"/>
      <c r="D631" s="143"/>
      <c r="E631" s="141">
        <f>SUM(E632:E634)</f>
        <v>4160</v>
      </c>
      <c r="F631" s="144">
        <f t="shared" si="9"/>
        <v>55.2162162162162</v>
      </c>
    </row>
    <row r="632" ht="16.9" customHeight="1" spans="1:6">
      <c r="A632" s="146" t="s">
        <v>531</v>
      </c>
      <c r="B632" s="141">
        <v>74</v>
      </c>
      <c r="C632" s="143"/>
      <c r="D632" s="143"/>
      <c r="E632" s="141">
        <v>4160</v>
      </c>
      <c r="F632" s="144">
        <f t="shared" si="9"/>
        <v>55.2162162162162</v>
      </c>
    </row>
    <row r="633" ht="16.9" customHeight="1" spans="1:6">
      <c r="A633" s="146" t="s">
        <v>532</v>
      </c>
      <c r="B633" s="141">
        <v>0</v>
      </c>
      <c r="C633" s="143"/>
      <c r="D633" s="143"/>
      <c r="E633" s="141">
        <v>0</v>
      </c>
      <c r="F633" s="144"/>
    </row>
    <row r="634" ht="16.9" customHeight="1" spans="1:6">
      <c r="A634" s="146" t="s">
        <v>533</v>
      </c>
      <c r="B634" s="141">
        <v>0</v>
      </c>
      <c r="C634" s="143"/>
      <c r="D634" s="143"/>
      <c r="E634" s="141">
        <v>0</v>
      </c>
      <c r="F634" s="144"/>
    </row>
    <row r="635" ht="16.9" customHeight="1" spans="1:6">
      <c r="A635" s="140" t="s">
        <v>534</v>
      </c>
      <c r="B635" s="141">
        <f>SUM(B636:B644)</f>
        <v>917</v>
      </c>
      <c r="C635" s="145">
        <f>SUM(C636:C644)</f>
        <v>1195</v>
      </c>
      <c r="D635" s="143"/>
      <c r="E635" s="141">
        <f>SUM(E636:E644)</f>
        <v>1026</v>
      </c>
      <c r="F635" s="144">
        <f t="shared" si="9"/>
        <v>0.11886586695747</v>
      </c>
    </row>
    <row r="636" ht="16.9" customHeight="1" spans="1:6">
      <c r="A636" s="146" t="s">
        <v>535</v>
      </c>
      <c r="B636" s="141">
        <v>0</v>
      </c>
      <c r="C636" s="145"/>
      <c r="D636" s="143"/>
      <c r="E636" s="141">
        <v>0</v>
      </c>
      <c r="F636" s="144"/>
    </row>
    <row r="637" ht="16.9" customHeight="1" spans="1:6">
      <c r="A637" s="146" t="s">
        <v>536</v>
      </c>
      <c r="B637" s="141">
        <v>0</v>
      </c>
      <c r="C637" s="145"/>
      <c r="D637" s="143"/>
      <c r="E637" s="141">
        <v>0</v>
      </c>
      <c r="F637" s="144"/>
    </row>
    <row r="638" ht="16.9" customHeight="1" spans="1:6">
      <c r="A638" s="146" t="s">
        <v>537</v>
      </c>
      <c r="B638" s="141">
        <v>0</v>
      </c>
      <c r="C638" s="145"/>
      <c r="D638" s="143"/>
      <c r="E638" s="141">
        <v>0</v>
      </c>
      <c r="F638" s="144"/>
    </row>
    <row r="639" ht="16.9" customHeight="1" spans="1:6">
      <c r="A639" s="146" t="s">
        <v>538</v>
      </c>
      <c r="B639" s="141">
        <v>0</v>
      </c>
      <c r="C639" s="145"/>
      <c r="D639" s="143"/>
      <c r="E639" s="141">
        <v>0</v>
      </c>
      <c r="F639" s="144"/>
    </row>
    <row r="640" ht="16.9" customHeight="1" spans="1:6">
      <c r="A640" s="146" t="s">
        <v>539</v>
      </c>
      <c r="B640" s="141">
        <v>0</v>
      </c>
      <c r="C640" s="145"/>
      <c r="D640" s="143"/>
      <c r="E640" s="141">
        <v>0</v>
      </c>
      <c r="F640" s="144"/>
    </row>
    <row r="641" ht="16.9" customHeight="1" spans="1:6">
      <c r="A641" s="146" t="s">
        <v>540</v>
      </c>
      <c r="B641" s="141">
        <v>0</v>
      </c>
      <c r="C641" s="145"/>
      <c r="D641" s="143"/>
      <c r="E641" s="141">
        <v>0</v>
      </c>
      <c r="F641" s="144"/>
    </row>
    <row r="642" ht="16.9" customHeight="1" spans="1:6">
      <c r="A642" s="146" t="s">
        <v>541</v>
      </c>
      <c r="B642" s="141">
        <v>0</v>
      </c>
      <c r="C642" s="145"/>
      <c r="D642" s="143"/>
      <c r="E642" s="141">
        <v>0</v>
      </c>
      <c r="F642" s="144"/>
    </row>
    <row r="643" ht="16.9" customHeight="1" spans="1:6">
      <c r="A643" s="146" t="s">
        <v>542</v>
      </c>
      <c r="B643" s="141">
        <v>0</v>
      </c>
      <c r="C643" s="145"/>
      <c r="D643" s="143"/>
      <c r="E643" s="141">
        <v>0</v>
      </c>
      <c r="F643" s="144"/>
    </row>
    <row r="644" ht="16.9" customHeight="1" spans="1:6">
      <c r="A644" s="146" t="s">
        <v>543</v>
      </c>
      <c r="B644" s="141">
        <v>917</v>
      </c>
      <c r="C644" s="145">
        <v>1195</v>
      </c>
      <c r="D644" s="143"/>
      <c r="E644" s="141">
        <v>1026</v>
      </c>
      <c r="F644" s="144">
        <f t="shared" si="9"/>
        <v>0.11886586695747</v>
      </c>
    </row>
    <row r="645" ht="16.9" customHeight="1" spans="1:6">
      <c r="A645" s="140" t="s">
        <v>544</v>
      </c>
      <c r="B645" s="141">
        <f>SUM(B646:B652)</f>
        <v>1268</v>
      </c>
      <c r="C645" s="145">
        <f>SUM(C646:C652)</f>
        <v>1805</v>
      </c>
      <c r="D645" s="143"/>
      <c r="E645" s="141">
        <f>SUM(E646:E652)</f>
        <v>1740</v>
      </c>
      <c r="F645" s="144">
        <f t="shared" si="9"/>
        <v>0.372239747634069</v>
      </c>
    </row>
    <row r="646" ht="16.9" customHeight="1" spans="1:6">
      <c r="A646" s="146" t="s">
        <v>545</v>
      </c>
      <c r="B646" s="141">
        <v>473</v>
      </c>
      <c r="C646" s="145">
        <v>500</v>
      </c>
      <c r="D646" s="143"/>
      <c r="E646" s="141">
        <v>666</v>
      </c>
      <c r="F646" s="144">
        <f t="shared" ref="F646:F709" si="11">(E646-B646)/B646</f>
        <v>0.408033826638478</v>
      </c>
    </row>
    <row r="647" ht="16.9" customHeight="1" spans="1:6">
      <c r="A647" s="146" t="s">
        <v>546</v>
      </c>
      <c r="B647" s="141">
        <v>0</v>
      </c>
      <c r="C647" s="145">
        <v>8</v>
      </c>
      <c r="D647" s="143"/>
      <c r="E647" s="141">
        <v>264</v>
      </c>
      <c r="F647" s="144"/>
    </row>
    <row r="648" ht="16.9" customHeight="1" spans="1:6">
      <c r="A648" s="146" t="s">
        <v>547</v>
      </c>
      <c r="B648" s="141">
        <v>15</v>
      </c>
      <c r="C648" s="145">
        <v>0</v>
      </c>
      <c r="D648" s="143"/>
      <c r="E648" s="141">
        <v>7</v>
      </c>
      <c r="F648" s="144">
        <f t="shared" si="11"/>
        <v>-0.533333333333333</v>
      </c>
    </row>
    <row r="649" ht="16.9" customHeight="1" spans="1:6">
      <c r="A649" s="146" t="s">
        <v>548</v>
      </c>
      <c r="B649" s="141">
        <v>70</v>
      </c>
      <c r="C649" s="145">
        <v>0</v>
      </c>
      <c r="D649" s="143"/>
      <c r="E649" s="141">
        <v>250</v>
      </c>
      <c r="F649" s="144">
        <f t="shared" si="11"/>
        <v>2.57142857142857</v>
      </c>
    </row>
    <row r="650" ht="16.9" customHeight="1" spans="1:6">
      <c r="A650" s="146" t="s">
        <v>549</v>
      </c>
      <c r="B650" s="141">
        <v>135</v>
      </c>
      <c r="C650" s="145">
        <v>199</v>
      </c>
      <c r="D650" s="143"/>
      <c r="E650" s="141">
        <v>132</v>
      </c>
      <c r="F650" s="144">
        <f t="shared" si="11"/>
        <v>-0.0222222222222222</v>
      </c>
    </row>
    <row r="651" ht="16.9" customHeight="1" spans="1:6">
      <c r="A651" s="146" t="s">
        <v>550</v>
      </c>
      <c r="B651" s="141">
        <v>0</v>
      </c>
      <c r="C651" s="145">
        <v>0</v>
      </c>
      <c r="D651" s="143"/>
      <c r="E651" s="141">
        <v>0</v>
      </c>
      <c r="F651" s="144"/>
    </row>
    <row r="652" ht="16.9" customHeight="1" spans="1:6">
      <c r="A652" s="146" t="s">
        <v>551</v>
      </c>
      <c r="B652" s="141">
        <v>575</v>
      </c>
      <c r="C652" s="145">
        <v>1098</v>
      </c>
      <c r="D652" s="143"/>
      <c r="E652" s="141">
        <v>421</v>
      </c>
      <c r="F652" s="144">
        <f t="shared" si="11"/>
        <v>-0.267826086956522</v>
      </c>
    </row>
    <row r="653" ht="16.9" customHeight="1" spans="1:6">
      <c r="A653" s="140" t="s">
        <v>552</v>
      </c>
      <c r="B653" s="141">
        <f>SUM(B654:B658)</f>
        <v>123</v>
      </c>
      <c r="C653" s="145">
        <f>SUM(C654:C658)</f>
        <v>146</v>
      </c>
      <c r="D653" s="143"/>
      <c r="E653" s="141">
        <f>SUM(E654:E658)</f>
        <v>82</v>
      </c>
      <c r="F653" s="144">
        <f t="shared" si="11"/>
        <v>-0.333333333333333</v>
      </c>
    </row>
    <row r="654" ht="16.9" customHeight="1" spans="1:6">
      <c r="A654" s="146" t="s">
        <v>553</v>
      </c>
      <c r="B654" s="141">
        <v>114</v>
      </c>
      <c r="C654" s="145">
        <v>115</v>
      </c>
      <c r="D654" s="143"/>
      <c r="E654" s="141">
        <v>80</v>
      </c>
      <c r="F654" s="144">
        <f t="shared" si="11"/>
        <v>-0.298245614035088</v>
      </c>
    </row>
    <row r="655" ht="16.9" customHeight="1" spans="1:6">
      <c r="A655" s="146" t="s">
        <v>554</v>
      </c>
      <c r="B655" s="141">
        <v>2</v>
      </c>
      <c r="C655" s="145">
        <v>0</v>
      </c>
      <c r="D655" s="143"/>
      <c r="E655" s="141">
        <v>0</v>
      </c>
      <c r="F655" s="144">
        <f t="shared" si="11"/>
        <v>-1</v>
      </c>
    </row>
    <row r="656" ht="16.9" customHeight="1" spans="1:6">
      <c r="A656" s="146" t="s">
        <v>555</v>
      </c>
      <c r="B656" s="141">
        <v>4</v>
      </c>
      <c r="C656" s="145">
        <v>0</v>
      </c>
      <c r="D656" s="143"/>
      <c r="E656" s="141">
        <v>0</v>
      </c>
      <c r="F656" s="144">
        <f t="shared" si="11"/>
        <v>-1</v>
      </c>
    </row>
    <row r="657" ht="16.9" customHeight="1" spans="1:6">
      <c r="A657" s="146" t="s">
        <v>556</v>
      </c>
      <c r="B657" s="141">
        <v>3</v>
      </c>
      <c r="C657" s="145">
        <v>0</v>
      </c>
      <c r="D657" s="143"/>
      <c r="E657" s="141">
        <v>2</v>
      </c>
      <c r="F657" s="144">
        <f t="shared" si="11"/>
        <v>-0.333333333333333</v>
      </c>
    </row>
    <row r="658" ht="16.9" customHeight="1" spans="1:6">
      <c r="A658" s="146" t="s">
        <v>557</v>
      </c>
      <c r="B658" s="141">
        <v>0</v>
      </c>
      <c r="C658" s="145">
        <v>31</v>
      </c>
      <c r="D658" s="143"/>
      <c r="E658" s="141">
        <v>0</v>
      </c>
      <c r="F658" s="144"/>
    </row>
    <row r="659" ht="16.9" customHeight="1" spans="1:6">
      <c r="A659" s="140" t="s">
        <v>558</v>
      </c>
      <c r="B659" s="141">
        <f>SUM(B660:B665)</f>
        <v>101</v>
      </c>
      <c r="C659" s="145">
        <f>SUM(C660:C665)</f>
        <v>67</v>
      </c>
      <c r="D659" s="143"/>
      <c r="E659" s="141">
        <f>SUM(E660:E665)</f>
        <v>99</v>
      </c>
      <c r="F659" s="144">
        <f t="shared" si="11"/>
        <v>-0.0198019801980198</v>
      </c>
    </row>
    <row r="660" ht="16.9" customHeight="1" spans="1:6">
      <c r="A660" s="146" t="s">
        <v>559</v>
      </c>
      <c r="B660" s="141">
        <v>5</v>
      </c>
      <c r="C660" s="145">
        <v>7</v>
      </c>
      <c r="D660" s="143"/>
      <c r="E660" s="141">
        <v>5</v>
      </c>
      <c r="F660" s="144">
        <f t="shared" si="11"/>
        <v>0</v>
      </c>
    </row>
    <row r="661" ht="16.9" customHeight="1" spans="1:6">
      <c r="A661" s="146" t="s">
        <v>560</v>
      </c>
      <c r="B661" s="141">
        <v>0</v>
      </c>
      <c r="C661" s="145">
        <v>0</v>
      </c>
      <c r="D661" s="143"/>
      <c r="E661" s="141">
        <v>0</v>
      </c>
      <c r="F661" s="144"/>
    </row>
    <row r="662" ht="16.9" customHeight="1" spans="1:6">
      <c r="A662" s="146" t="s">
        <v>561</v>
      </c>
      <c r="B662" s="141">
        <v>0</v>
      </c>
      <c r="C662" s="145">
        <v>0</v>
      </c>
      <c r="D662" s="143"/>
      <c r="E662" s="141">
        <v>0</v>
      </c>
      <c r="F662" s="144"/>
    </row>
    <row r="663" ht="16.9" customHeight="1" spans="1:6">
      <c r="A663" s="146" t="s">
        <v>562</v>
      </c>
      <c r="B663" s="141">
        <v>96</v>
      </c>
      <c r="C663" s="145">
        <v>60</v>
      </c>
      <c r="D663" s="143"/>
      <c r="E663" s="141">
        <v>64</v>
      </c>
      <c r="F663" s="144">
        <f t="shared" si="11"/>
        <v>-0.333333333333333</v>
      </c>
    </row>
    <row r="664" ht="16.9" customHeight="1" spans="1:6">
      <c r="A664" s="146" t="s">
        <v>563</v>
      </c>
      <c r="B664" s="141">
        <v>0</v>
      </c>
      <c r="C664" s="145">
        <v>0</v>
      </c>
      <c r="D664" s="143"/>
      <c r="E664" s="141">
        <v>0</v>
      </c>
      <c r="F664" s="144"/>
    </row>
    <row r="665" ht="16.9" customHeight="1" spans="1:6">
      <c r="A665" s="146" t="s">
        <v>564</v>
      </c>
      <c r="B665" s="141">
        <v>0</v>
      </c>
      <c r="C665" s="145">
        <v>0</v>
      </c>
      <c r="D665" s="143"/>
      <c r="E665" s="141">
        <v>30</v>
      </c>
      <c r="F665" s="144"/>
    </row>
    <row r="666" ht="16.9" customHeight="1" spans="1:6">
      <c r="A666" s="140" t="s">
        <v>565</v>
      </c>
      <c r="B666" s="141">
        <f>SUM(B667:B674)</f>
        <v>124</v>
      </c>
      <c r="C666" s="145">
        <f>SUM(C667:C674)</f>
        <v>128</v>
      </c>
      <c r="D666" s="143"/>
      <c r="E666" s="141">
        <f>SUM(E667:E674)</f>
        <v>135</v>
      </c>
      <c r="F666" s="144">
        <f t="shared" si="11"/>
        <v>0.0887096774193548</v>
      </c>
    </row>
    <row r="667" ht="16.9" customHeight="1" spans="1:6">
      <c r="A667" s="146" t="s">
        <v>86</v>
      </c>
      <c r="B667" s="141">
        <v>103</v>
      </c>
      <c r="C667" s="145">
        <v>119</v>
      </c>
      <c r="D667" s="143"/>
      <c r="E667" s="141">
        <v>124</v>
      </c>
      <c r="F667" s="144">
        <f t="shared" si="11"/>
        <v>0.203883495145631</v>
      </c>
    </row>
    <row r="668" ht="16.9" customHeight="1" spans="1:6">
      <c r="A668" s="146" t="s">
        <v>87</v>
      </c>
      <c r="B668" s="141">
        <v>0</v>
      </c>
      <c r="C668" s="145">
        <v>0</v>
      </c>
      <c r="D668" s="143"/>
      <c r="E668" s="141">
        <v>0</v>
      </c>
      <c r="F668" s="144"/>
    </row>
    <row r="669" ht="16.9" customHeight="1" spans="1:6">
      <c r="A669" s="146" t="s">
        <v>88</v>
      </c>
      <c r="B669" s="141">
        <v>0</v>
      </c>
      <c r="C669" s="145">
        <v>0</v>
      </c>
      <c r="D669" s="143"/>
      <c r="E669" s="141">
        <v>0</v>
      </c>
      <c r="F669" s="144"/>
    </row>
    <row r="670" ht="16.9" customHeight="1" spans="1:6">
      <c r="A670" s="146" t="s">
        <v>566</v>
      </c>
      <c r="B670" s="141">
        <v>6</v>
      </c>
      <c r="C670" s="145">
        <v>0</v>
      </c>
      <c r="D670" s="143"/>
      <c r="E670" s="141">
        <v>1</v>
      </c>
      <c r="F670" s="144">
        <f t="shared" si="11"/>
        <v>-0.833333333333333</v>
      </c>
    </row>
    <row r="671" ht="16.9" customHeight="1" spans="1:6">
      <c r="A671" s="146" t="s">
        <v>567</v>
      </c>
      <c r="B671" s="141">
        <v>0</v>
      </c>
      <c r="C671" s="145">
        <v>0</v>
      </c>
      <c r="D671" s="143"/>
      <c r="E671" s="141">
        <v>0</v>
      </c>
      <c r="F671" s="144"/>
    </row>
    <row r="672" ht="16.9" customHeight="1" spans="1:6">
      <c r="A672" s="146" t="s">
        <v>568</v>
      </c>
      <c r="B672" s="141">
        <v>0</v>
      </c>
      <c r="C672" s="145">
        <v>0</v>
      </c>
      <c r="D672" s="143"/>
      <c r="E672" s="141">
        <v>0</v>
      </c>
      <c r="F672" s="144"/>
    </row>
    <row r="673" ht="16.9" customHeight="1" spans="1:6">
      <c r="A673" s="146"/>
      <c r="B673" s="141"/>
      <c r="C673" s="151">
        <v>0</v>
      </c>
      <c r="D673" s="143"/>
      <c r="E673" s="141">
        <v>0</v>
      </c>
      <c r="F673" s="144"/>
    </row>
    <row r="674" ht="16.9" customHeight="1" spans="1:6">
      <c r="A674" s="146" t="s">
        <v>569</v>
      </c>
      <c r="B674" s="141">
        <v>15</v>
      </c>
      <c r="C674" s="145">
        <v>9</v>
      </c>
      <c r="D674" s="143"/>
      <c r="E674" s="141">
        <v>10</v>
      </c>
      <c r="F674" s="144">
        <f t="shared" si="11"/>
        <v>-0.333333333333333</v>
      </c>
    </row>
    <row r="675" ht="16.9" customHeight="1" spans="1:6">
      <c r="A675" s="140" t="s">
        <v>570</v>
      </c>
      <c r="B675" s="141">
        <f>SUM(B676:B679)</f>
        <v>1745</v>
      </c>
      <c r="C675" s="145">
        <f>SUM(C676:C679)</f>
        <v>1659</v>
      </c>
      <c r="D675" s="143"/>
      <c r="E675" s="141">
        <f>SUM(E676:E679)</f>
        <v>1914</v>
      </c>
      <c r="F675" s="144">
        <f t="shared" si="11"/>
        <v>0.0968481375358166</v>
      </c>
    </row>
    <row r="676" ht="16.9" customHeight="1" spans="1:6">
      <c r="A676" s="146" t="s">
        <v>571</v>
      </c>
      <c r="B676" s="141">
        <v>587</v>
      </c>
      <c r="C676" s="145">
        <v>0</v>
      </c>
      <c r="D676" s="143"/>
      <c r="E676" s="141">
        <v>530</v>
      </c>
      <c r="F676" s="144">
        <f t="shared" si="11"/>
        <v>-0.0971039182282794</v>
      </c>
    </row>
    <row r="677" ht="16.9" customHeight="1" spans="1:6">
      <c r="A677" s="146" t="s">
        <v>572</v>
      </c>
      <c r="B677" s="141">
        <v>342</v>
      </c>
      <c r="C677" s="145">
        <v>322</v>
      </c>
      <c r="D677" s="143"/>
      <c r="E677" s="141">
        <v>860</v>
      </c>
      <c r="F677" s="144">
        <f t="shared" si="11"/>
        <v>1.51461988304094</v>
      </c>
    </row>
    <row r="678" ht="16.9" customHeight="1" spans="1:6">
      <c r="A678" s="146" t="s">
        <v>573</v>
      </c>
      <c r="B678" s="141">
        <v>781</v>
      </c>
      <c r="C678" s="145">
        <v>0</v>
      </c>
      <c r="D678" s="143"/>
      <c r="E678" s="141">
        <v>469</v>
      </c>
      <c r="F678" s="144">
        <f t="shared" si="11"/>
        <v>-0.399487836107554</v>
      </c>
    </row>
    <row r="679" ht="16.9" customHeight="1" spans="1:6">
      <c r="A679" s="146" t="s">
        <v>574</v>
      </c>
      <c r="B679" s="141">
        <v>35</v>
      </c>
      <c r="C679" s="145">
        <v>1337</v>
      </c>
      <c r="D679" s="143"/>
      <c r="E679" s="141">
        <v>55</v>
      </c>
      <c r="F679" s="144">
        <f t="shared" si="11"/>
        <v>0.571428571428571</v>
      </c>
    </row>
    <row r="680" ht="16.9" customHeight="1" spans="1:6">
      <c r="A680" s="140" t="s">
        <v>575</v>
      </c>
      <c r="B680" s="141">
        <f>SUM(B681:B684)</f>
        <v>0</v>
      </c>
      <c r="C680" s="143"/>
      <c r="D680" s="143"/>
      <c r="E680" s="141">
        <f>SUM(E681:E684)</f>
        <v>0</v>
      </c>
      <c r="F680" s="144"/>
    </row>
    <row r="681" ht="16.9" customHeight="1" spans="1:6">
      <c r="A681" s="146" t="s">
        <v>86</v>
      </c>
      <c r="B681" s="141">
        <v>0</v>
      </c>
      <c r="C681" s="143"/>
      <c r="D681" s="143"/>
      <c r="E681" s="141">
        <v>0</v>
      </c>
      <c r="F681" s="144"/>
    </row>
    <row r="682" ht="16.9" customHeight="1" spans="1:6">
      <c r="A682" s="146" t="s">
        <v>87</v>
      </c>
      <c r="B682" s="141">
        <v>0</v>
      </c>
      <c r="C682" s="143"/>
      <c r="D682" s="143"/>
      <c r="E682" s="141">
        <v>0</v>
      </c>
      <c r="F682" s="144"/>
    </row>
    <row r="683" ht="16.9" customHeight="1" spans="1:6">
      <c r="A683" s="146" t="s">
        <v>88</v>
      </c>
      <c r="B683" s="141">
        <v>0</v>
      </c>
      <c r="C683" s="143"/>
      <c r="D683" s="143"/>
      <c r="E683" s="141">
        <v>0</v>
      </c>
      <c r="F683" s="144"/>
    </row>
    <row r="684" ht="16.9" customHeight="1" spans="1:6">
      <c r="A684" s="146" t="s">
        <v>576</v>
      </c>
      <c r="B684" s="141">
        <v>0</v>
      </c>
      <c r="C684" s="143"/>
      <c r="D684" s="143"/>
      <c r="E684" s="141">
        <v>0</v>
      </c>
      <c r="F684" s="144"/>
    </row>
    <row r="685" ht="16.9" customHeight="1" spans="1:6">
      <c r="A685" s="140" t="s">
        <v>577</v>
      </c>
      <c r="B685" s="141">
        <f>SUM(B686:B687)</f>
        <v>1494</v>
      </c>
      <c r="C685" s="145">
        <f>SUM(C686:C687)</f>
        <v>1580</v>
      </c>
      <c r="D685" s="143"/>
      <c r="E685" s="141">
        <f>SUM(E686:E687)</f>
        <v>3079</v>
      </c>
      <c r="F685" s="144">
        <f t="shared" si="11"/>
        <v>1.06091030789826</v>
      </c>
    </row>
    <row r="686" ht="16.9" customHeight="1" spans="1:6">
      <c r="A686" s="146" t="s">
        <v>578</v>
      </c>
      <c r="B686" s="141">
        <v>10</v>
      </c>
      <c r="C686" s="145">
        <v>1580</v>
      </c>
      <c r="D686" s="143"/>
      <c r="E686" s="141">
        <v>0</v>
      </c>
      <c r="F686" s="144">
        <f t="shared" si="11"/>
        <v>-1</v>
      </c>
    </row>
    <row r="687" ht="16.9" customHeight="1" spans="1:6">
      <c r="A687" s="146" t="s">
        <v>579</v>
      </c>
      <c r="B687" s="141">
        <v>1484</v>
      </c>
      <c r="C687" s="145"/>
      <c r="D687" s="143"/>
      <c r="E687" s="141">
        <v>3079</v>
      </c>
      <c r="F687" s="144">
        <f t="shared" si="11"/>
        <v>1.07479784366577</v>
      </c>
    </row>
    <row r="688" ht="16.9" customHeight="1" spans="1:6">
      <c r="A688" s="140" t="s">
        <v>580</v>
      </c>
      <c r="B688" s="141">
        <f>SUM(B689:B690)</f>
        <v>1414</v>
      </c>
      <c r="C688" s="145">
        <f>SUM(C689:C690)</f>
        <v>41</v>
      </c>
      <c r="D688" s="143"/>
      <c r="E688" s="141">
        <f>SUM(E689:E690)</f>
        <v>24</v>
      </c>
      <c r="F688" s="144">
        <f t="shared" si="11"/>
        <v>-0.983026874115983</v>
      </c>
    </row>
    <row r="689" ht="16.9" customHeight="1" spans="1:6">
      <c r="A689" s="146" t="s">
        <v>581</v>
      </c>
      <c r="B689" s="141">
        <v>1355</v>
      </c>
      <c r="C689" s="145"/>
      <c r="D689" s="143"/>
      <c r="E689" s="141">
        <v>0</v>
      </c>
      <c r="F689" s="144">
        <f t="shared" si="11"/>
        <v>-1</v>
      </c>
    </row>
    <row r="690" ht="16.9" customHeight="1" spans="1:6">
      <c r="A690" s="146" t="s">
        <v>582</v>
      </c>
      <c r="B690" s="141">
        <v>59</v>
      </c>
      <c r="C690" s="145">
        <v>41</v>
      </c>
      <c r="D690" s="143"/>
      <c r="E690" s="141">
        <v>24</v>
      </c>
      <c r="F690" s="144">
        <f t="shared" si="11"/>
        <v>-0.593220338983051</v>
      </c>
    </row>
    <row r="691" ht="16.9" customHeight="1" spans="1:6">
      <c r="A691" s="140" t="s">
        <v>583</v>
      </c>
      <c r="B691" s="141">
        <f>SUM(B692:B693)</f>
        <v>300</v>
      </c>
      <c r="C691" s="151">
        <f>SUM(C692:C693)</f>
        <v>20</v>
      </c>
      <c r="D691" s="143"/>
      <c r="E691" s="141">
        <f>SUM(E692:E693)</f>
        <v>340</v>
      </c>
      <c r="F691" s="144">
        <f t="shared" si="11"/>
        <v>0.133333333333333</v>
      </c>
    </row>
    <row r="692" ht="16.9" customHeight="1" spans="1:6">
      <c r="A692" s="146" t="s">
        <v>584</v>
      </c>
      <c r="B692" s="141">
        <v>0</v>
      </c>
      <c r="C692" s="151"/>
      <c r="D692" s="143"/>
      <c r="E692" s="141">
        <v>0</v>
      </c>
      <c r="F692" s="144"/>
    </row>
    <row r="693" ht="16.9" customHeight="1" spans="1:6">
      <c r="A693" s="146" t="s">
        <v>585</v>
      </c>
      <c r="B693" s="141">
        <v>300</v>
      </c>
      <c r="C693" s="151">
        <v>20</v>
      </c>
      <c r="D693" s="143"/>
      <c r="E693" s="141">
        <v>340</v>
      </c>
      <c r="F693" s="144">
        <f t="shared" si="11"/>
        <v>0.133333333333333</v>
      </c>
    </row>
    <row r="694" ht="16.9" customHeight="1" spans="1:6">
      <c r="A694" s="152" t="s">
        <v>586</v>
      </c>
      <c r="B694" s="141">
        <f>SUM(B695:B696)</f>
        <v>0</v>
      </c>
      <c r="C694" s="143"/>
      <c r="D694" s="143"/>
      <c r="E694" s="143"/>
      <c r="F694" s="144"/>
    </row>
    <row r="695" ht="16.9" customHeight="1" spans="1:6">
      <c r="A695" s="153" t="s">
        <v>587</v>
      </c>
      <c r="B695" s="141">
        <v>0</v>
      </c>
      <c r="C695" s="143"/>
      <c r="D695" s="143"/>
      <c r="E695" s="143"/>
      <c r="F695" s="144"/>
    </row>
    <row r="696" ht="16.9" customHeight="1" spans="1:6">
      <c r="A696" s="153" t="s">
        <v>588</v>
      </c>
      <c r="B696" s="141">
        <v>0</v>
      </c>
      <c r="C696" s="143"/>
      <c r="D696" s="143"/>
      <c r="E696" s="143"/>
      <c r="F696" s="144"/>
    </row>
    <row r="697" ht="16.9" customHeight="1" spans="1:6">
      <c r="A697" s="152" t="s">
        <v>589</v>
      </c>
      <c r="B697" s="141">
        <f>SUM(B698:B699)</f>
        <v>7</v>
      </c>
      <c r="C697" s="143"/>
      <c r="D697" s="143"/>
      <c r="E697" s="141">
        <f>SUM(E698:E699)</f>
        <v>1</v>
      </c>
      <c r="F697" s="144">
        <f t="shared" si="11"/>
        <v>-0.857142857142857</v>
      </c>
    </row>
    <row r="698" ht="16.9" customHeight="1" spans="1:6">
      <c r="A698" s="153" t="s">
        <v>590</v>
      </c>
      <c r="B698" s="141">
        <v>1</v>
      </c>
      <c r="C698" s="143"/>
      <c r="D698" s="143"/>
      <c r="E698" s="141">
        <v>1</v>
      </c>
      <c r="F698" s="144">
        <f t="shared" si="11"/>
        <v>0</v>
      </c>
    </row>
    <row r="699" ht="16.9" customHeight="1" spans="1:6">
      <c r="A699" s="153" t="s">
        <v>591</v>
      </c>
      <c r="B699" s="141">
        <v>6</v>
      </c>
      <c r="C699" s="143"/>
      <c r="D699" s="143"/>
      <c r="E699" s="141">
        <v>0</v>
      </c>
      <c r="F699" s="144">
        <f t="shared" si="11"/>
        <v>-1</v>
      </c>
    </row>
    <row r="700" ht="16.9" customHeight="1" spans="1:6">
      <c r="A700" s="140" t="s">
        <v>592</v>
      </c>
      <c r="B700" s="141">
        <f>SUM(B701:B703)</f>
        <v>12495</v>
      </c>
      <c r="C700" s="151">
        <f>SUM(C701:C703)</f>
        <v>12190</v>
      </c>
      <c r="D700" s="143"/>
      <c r="E700" s="141">
        <f>SUM(E701:E703)</f>
        <v>16649</v>
      </c>
      <c r="F700" s="144">
        <f t="shared" si="11"/>
        <v>0.332452981192477</v>
      </c>
    </row>
    <row r="701" ht="16.9" customHeight="1" spans="1:6">
      <c r="A701" s="146" t="s">
        <v>593</v>
      </c>
      <c r="B701" s="141">
        <v>10583</v>
      </c>
      <c r="C701" s="151">
        <v>8863</v>
      </c>
      <c r="D701" s="143"/>
      <c r="E701" s="141">
        <v>14722</v>
      </c>
      <c r="F701" s="144">
        <f t="shared" si="11"/>
        <v>0.391098932249835</v>
      </c>
    </row>
    <row r="702" ht="16.9" customHeight="1" spans="1:6">
      <c r="A702" s="146" t="s">
        <v>594</v>
      </c>
      <c r="B702" s="141">
        <v>1848</v>
      </c>
      <c r="C702" s="151">
        <v>1621</v>
      </c>
      <c r="D702" s="143"/>
      <c r="E702" s="141">
        <v>1790</v>
      </c>
      <c r="F702" s="144">
        <f t="shared" si="11"/>
        <v>-0.0313852813852814</v>
      </c>
    </row>
    <row r="703" ht="16.9" customHeight="1" spans="1:6">
      <c r="A703" s="146" t="s">
        <v>595</v>
      </c>
      <c r="B703" s="141">
        <v>64</v>
      </c>
      <c r="C703" s="151">
        <v>1706</v>
      </c>
      <c r="D703" s="143"/>
      <c r="E703" s="141">
        <v>137</v>
      </c>
      <c r="F703" s="144">
        <f t="shared" si="11"/>
        <v>1.140625</v>
      </c>
    </row>
    <row r="704" ht="16.9" customHeight="1" spans="1:6">
      <c r="A704" s="140" t="s">
        <v>596</v>
      </c>
      <c r="B704" s="141">
        <f>SUM(B705:B707)</f>
        <v>114</v>
      </c>
      <c r="C704" s="151">
        <f>SUM(C705:C708)</f>
        <v>220</v>
      </c>
      <c r="D704" s="143"/>
      <c r="E704" s="141">
        <f>SUM(E705:E708)</f>
        <v>96</v>
      </c>
      <c r="F704" s="144">
        <f t="shared" si="11"/>
        <v>-0.157894736842105</v>
      </c>
    </row>
    <row r="705" ht="16.9" customHeight="1" spans="1:6">
      <c r="A705" s="146" t="s">
        <v>597</v>
      </c>
      <c r="B705" s="141">
        <v>0</v>
      </c>
      <c r="C705" s="151">
        <v>0</v>
      </c>
      <c r="D705" s="143"/>
      <c r="E705" s="141">
        <v>0</v>
      </c>
      <c r="F705" s="144"/>
    </row>
    <row r="706" ht="16.9" customHeight="1" spans="1:6">
      <c r="A706" s="146" t="s">
        <v>598</v>
      </c>
      <c r="B706" s="141">
        <v>114</v>
      </c>
      <c r="C706" s="151">
        <v>64</v>
      </c>
      <c r="D706" s="143"/>
      <c r="E706" s="141">
        <v>96</v>
      </c>
      <c r="F706" s="144">
        <f t="shared" si="11"/>
        <v>-0.157894736842105</v>
      </c>
    </row>
    <row r="707" ht="16.9" customHeight="1" spans="1:6">
      <c r="A707" s="89" t="s">
        <v>599</v>
      </c>
      <c r="B707" s="141">
        <v>0</v>
      </c>
      <c r="C707" s="151">
        <v>0</v>
      </c>
      <c r="D707" s="143"/>
      <c r="E707" s="141">
        <v>0</v>
      </c>
      <c r="F707" s="144"/>
    </row>
    <row r="708" ht="16.9" customHeight="1" spans="1:6">
      <c r="A708" s="89" t="s">
        <v>600</v>
      </c>
      <c r="B708" s="141"/>
      <c r="C708" s="151">
        <v>156</v>
      </c>
      <c r="D708" s="143"/>
      <c r="E708" s="141">
        <v>0</v>
      </c>
      <c r="F708" s="144"/>
    </row>
    <row r="709" ht="16.9" customHeight="1" spans="1:6">
      <c r="A709" s="140" t="s">
        <v>601</v>
      </c>
      <c r="B709" s="141">
        <f>B710</f>
        <v>845</v>
      </c>
      <c r="C709" s="145">
        <v>966</v>
      </c>
      <c r="D709" s="143"/>
      <c r="E709" s="141">
        <f>E710</f>
        <v>722</v>
      </c>
      <c r="F709" s="144">
        <f t="shared" si="11"/>
        <v>-0.145562130177515</v>
      </c>
    </row>
    <row r="710" ht="16.9" customHeight="1" spans="1:6">
      <c r="A710" s="146" t="s">
        <v>602</v>
      </c>
      <c r="B710" s="141">
        <v>845</v>
      </c>
      <c r="C710" s="145">
        <v>966</v>
      </c>
      <c r="D710" s="143"/>
      <c r="E710" s="141">
        <v>722</v>
      </c>
      <c r="F710" s="144">
        <f t="shared" ref="F710:F773" si="12">(E710-B710)/B710</f>
        <v>-0.145562130177515</v>
      </c>
    </row>
    <row r="711" ht="16.9" customHeight="1" spans="1:6">
      <c r="A711" s="140" t="s">
        <v>603</v>
      </c>
      <c r="B711" s="141">
        <f>SUM(B712,B717,B730,B734,B746,B749,B753,B768,B774,B778,B781)</f>
        <v>18966</v>
      </c>
      <c r="C711" s="145">
        <f>SUM(C712,C717,C730,C734,C746,C749,C753,C763,C768,C774,C778,C781)</f>
        <v>13930</v>
      </c>
      <c r="D711" s="141">
        <f t="shared" ref="D711" si="13">SUM(D712,D717,D730,D734,D746,D749,D753,D768,D774,D778,D781)</f>
        <v>0</v>
      </c>
      <c r="E711" s="141">
        <f>SUM(E712,E717,E730,E734,E746,E749,E753,E768,E774,E778,E781,E763)</f>
        <v>16945</v>
      </c>
      <c r="F711" s="144">
        <f t="shared" si="12"/>
        <v>-0.106559105768217</v>
      </c>
    </row>
    <row r="712" ht="16.9" customHeight="1" spans="1:6">
      <c r="A712" s="140" t="s">
        <v>604</v>
      </c>
      <c r="B712" s="141">
        <f>SUM(B713:B716)</f>
        <v>654</v>
      </c>
      <c r="C712" s="145">
        <f>SUM(C713:C716)</f>
        <v>456</v>
      </c>
      <c r="D712" s="143"/>
      <c r="E712" s="141">
        <f>SUM(E713:E716)</f>
        <v>530</v>
      </c>
      <c r="F712" s="144">
        <f t="shared" si="12"/>
        <v>-0.18960244648318</v>
      </c>
    </row>
    <row r="713" ht="16.9" customHeight="1" spans="1:6">
      <c r="A713" s="146" t="s">
        <v>86</v>
      </c>
      <c r="B713" s="141">
        <v>614</v>
      </c>
      <c r="C713" s="145">
        <v>456</v>
      </c>
      <c r="D713" s="143"/>
      <c r="E713" s="141">
        <v>470</v>
      </c>
      <c r="F713" s="144">
        <f t="shared" si="12"/>
        <v>-0.234527687296417</v>
      </c>
    </row>
    <row r="714" ht="16.9" customHeight="1" spans="1:6">
      <c r="A714" s="146" t="s">
        <v>87</v>
      </c>
      <c r="B714" s="141">
        <v>0</v>
      </c>
      <c r="C714" s="145"/>
      <c r="D714" s="143"/>
      <c r="E714" s="141">
        <v>0</v>
      </c>
      <c r="F714" s="144"/>
    </row>
    <row r="715" ht="16.9" customHeight="1" spans="1:6">
      <c r="A715" s="146" t="s">
        <v>88</v>
      </c>
      <c r="B715" s="141">
        <v>0</v>
      </c>
      <c r="C715" s="145"/>
      <c r="D715" s="143"/>
      <c r="E715" s="141">
        <v>0</v>
      </c>
      <c r="F715" s="144"/>
    </row>
    <row r="716" ht="16.9" customHeight="1" spans="1:6">
      <c r="A716" s="146" t="s">
        <v>605</v>
      </c>
      <c r="B716" s="141">
        <v>40</v>
      </c>
      <c r="C716" s="145"/>
      <c r="D716" s="143"/>
      <c r="E716" s="141">
        <v>60</v>
      </c>
      <c r="F716" s="144">
        <f t="shared" si="12"/>
        <v>0.5</v>
      </c>
    </row>
    <row r="717" ht="16.9" customHeight="1" spans="1:6">
      <c r="A717" s="140" t="s">
        <v>606</v>
      </c>
      <c r="B717" s="141">
        <f>SUM(B718:B729)</f>
        <v>2242</v>
      </c>
      <c r="C717" s="145">
        <f>SUM(C718:C729)</f>
        <v>1830</v>
      </c>
      <c r="D717" s="143"/>
      <c r="E717" s="141">
        <f>SUM(E718:E729)</f>
        <v>2242</v>
      </c>
      <c r="F717" s="144">
        <f t="shared" si="12"/>
        <v>0</v>
      </c>
    </row>
    <row r="718" ht="16.9" customHeight="1" spans="1:6">
      <c r="A718" s="146" t="s">
        <v>607</v>
      </c>
      <c r="B718" s="141">
        <v>1247</v>
      </c>
      <c r="C718" s="145">
        <v>1029</v>
      </c>
      <c r="D718" s="143"/>
      <c r="E718" s="141">
        <v>1344</v>
      </c>
      <c r="F718" s="144">
        <f t="shared" si="12"/>
        <v>0.0777866880513232</v>
      </c>
    </row>
    <row r="719" ht="16.9" customHeight="1" spans="1:6">
      <c r="A719" s="146" t="s">
        <v>608</v>
      </c>
      <c r="B719" s="141">
        <v>519</v>
      </c>
      <c r="C719" s="145">
        <v>503</v>
      </c>
      <c r="D719" s="143"/>
      <c r="E719" s="141">
        <v>660</v>
      </c>
      <c r="F719" s="144">
        <f t="shared" si="12"/>
        <v>0.271676300578035</v>
      </c>
    </row>
    <row r="720" ht="16.9" customHeight="1" spans="1:6">
      <c r="A720" s="146" t="s">
        <v>609</v>
      </c>
      <c r="B720" s="141">
        <v>0</v>
      </c>
      <c r="C720" s="145">
        <v>0</v>
      </c>
      <c r="D720" s="143"/>
      <c r="E720" s="141">
        <v>0</v>
      </c>
      <c r="F720" s="144"/>
    </row>
    <row r="721" ht="16.9" customHeight="1" spans="1:6">
      <c r="A721" s="146" t="s">
        <v>610</v>
      </c>
      <c r="B721" s="141">
        <v>0</v>
      </c>
      <c r="C721" s="145">
        <v>0</v>
      </c>
      <c r="D721" s="143"/>
      <c r="E721" s="141">
        <v>0</v>
      </c>
      <c r="F721" s="144"/>
    </row>
    <row r="722" ht="16.9" customHeight="1" spans="1:6">
      <c r="A722" s="146" t="s">
        <v>611</v>
      </c>
      <c r="B722" s="141">
        <v>0</v>
      </c>
      <c r="C722" s="145">
        <v>0</v>
      </c>
      <c r="D722" s="143"/>
      <c r="E722" s="141">
        <v>0</v>
      </c>
      <c r="F722" s="144"/>
    </row>
    <row r="723" ht="16.9" customHeight="1" spans="1:6">
      <c r="A723" s="146" t="s">
        <v>612</v>
      </c>
      <c r="B723" s="141">
        <v>0</v>
      </c>
      <c r="C723" s="145">
        <v>0</v>
      </c>
      <c r="D723" s="143"/>
      <c r="E723" s="141">
        <v>0</v>
      </c>
      <c r="F723" s="144"/>
    </row>
    <row r="724" ht="16.9" customHeight="1" spans="1:6">
      <c r="A724" s="146" t="s">
        <v>613</v>
      </c>
      <c r="B724" s="141">
        <v>0</v>
      </c>
      <c r="C724" s="145">
        <v>0</v>
      </c>
      <c r="D724" s="143"/>
      <c r="E724" s="141">
        <v>0</v>
      </c>
      <c r="F724" s="144"/>
    </row>
    <row r="725" ht="16.9" customHeight="1" spans="1:6">
      <c r="A725" s="146" t="s">
        <v>614</v>
      </c>
      <c r="B725" s="141">
        <v>0</v>
      </c>
      <c r="C725" s="145">
        <v>0</v>
      </c>
      <c r="D725" s="143"/>
      <c r="E725" s="141">
        <v>0</v>
      </c>
      <c r="F725" s="144"/>
    </row>
    <row r="726" ht="16.9" customHeight="1" spans="1:6">
      <c r="A726" s="146" t="s">
        <v>615</v>
      </c>
      <c r="B726" s="141">
        <v>0</v>
      </c>
      <c r="C726" s="145">
        <v>0</v>
      </c>
      <c r="D726" s="143"/>
      <c r="E726" s="141">
        <v>0</v>
      </c>
      <c r="F726" s="144"/>
    </row>
    <row r="727" ht="16.9" customHeight="1" spans="1:6">
      <c r="A727" s="146" t="s">
        <v>616</v>
      </c>
      <c r="B727" s="141">
        <v>0</v>
      </c>
      <c r="C727" s="145">
        <v>0</v>
      </c>
      <c r="D727" s="143"/>
      <c r="E727" s="141">
        <v>0</v>
      </c>
      <c r="F727" s="144"/>
    </row>
    <row r="728" ht="16.9" customHeight="1" spans="1:6">
      <c r="A728" s="146" t="s">
        <v>617</v>
      </c>
      <c r="B728" s="141">
        <v>0</v>
      </c>
      <c r="C728" s="145">
        <v>0</v>
      </c>
      <c r="D728" s="143"/>
      <c r="E728" s="141">
        <v>0</v>
      </c>
      <c r="F728" s="144"/>
    </row>
    <row r="729" ht="16.9" customHeight="1" spans="1:6">
      <c r="A729" s="146" t="s">
        <v>618</v>
      </c>
      <c r="B729" s="141">
        <v>476</v>
      </c>
      <c r="C729" s="145">
        <v>298</v>
      </c>
      <c r="D729" s="143"/>
      <c r="E729" s="141">
        <v>238</v>
      </c>
      <c r="F729" s="144">
        <f t="shared" si="12"/>
        <v>-0.5</v>
      </c>
    </row>
    <row r="730" ht="16.9" customHeight="1" spans="1:6">
      <c r="A730" s="140" t="s">
        <v>619</v>
      </c>
      <c r="B730" s="141">
        <f>SUM(B731:B733)</f>
        <v>1265</v>
      </c>
      <c r="C730" s="145">
        <f>SUM(C731:C733)</f>
        <v>871</v>
      </c>
      <c r="D730" s="143"/>
      <c r="E730" s="141">
        <f>SUM(E731:E733)</f>
        <v>989</v>
      </c>
      <c r="F730" s="144">
        <f t="shared" si="12"/>
        <v>-0.218181818181818</v>
      </c>
    </row>
    <row r="731" ht="16.9" customHeight="1" spans="1:6">
      <c r="A731" s="146" t="s">
        <v>620</v>
      </c>
      <c r="B731" s="141">
        <v>98</v>
      </c>
      <c r="C731" s="145">
        <v>0</v>
      </c>
      <c r="D731" s="143"/>
      <c r="E731" s="141">
        <v>0</v>
      </c>
      <c r="F731" s="144">
        <f t="shared" si="12"/>
        <v>-1</v>
      </c>
    </row>
    <row r="732" ht="16.9" customHeight="1" spans="1:6">
      <c r="A732" s="146" t="s">
        <v>621</v>
      </c>
      <c r="B732" s="141">
        <v>699</v>
      </c>
      <c r="C732" s="145">
        <v>706</v>
      </c>
      <c r="D732" s="143"/>
      <c r="E732" s="141">
        <v>690</v>
      </c>
      <c r="F732" s="144">
        <f t="shared" si="12"/>
        <v>-0.0128755364806867</v>
      </c>
    </row>
    <row r="733" ht="16.9" customHeight="1" spans="1:6">
      <c r="A733" s="146" t="s">
        <v>622</v>
      </c>
      <c r="B733" s="141">
        <v>468</v>
      </c>
      <c r="C733" s="145">
        <v>165</v>
      </c>
      <c r="D733" s="143"/>
      <c r="E733" s="141">
        <v>299</v>
      </c>
      <c r="F733" s="144">
        <f t="shared" si="12"/>
        <v>-0.361111111111111</v>
      </c>
    </row>
    <row r="734" ht="16.9" customHeight="1" spans="1:6">
      <c r="A734" s="140" t="s">
        <v>623</v>
      </c>
      <c r="B734" s="141">
        <f>SUM(B735:B745)</f>
        <v>2652</v>
      </c>
      <c r="C734" s="145">
        <f>SUM(C735:C745)</f>
        <v>1195</v>
      </c>
      <c r="D734" s="143"/>
      <c r="E734" s="141">
        <f>SUM(E735:E745)</f>
        <v>1644</v>
      </c>
      <c r="F734" s="144">
        <f t="shared" si="12"/>
        <v>-0.380090497737557</v>
      </c>
    </row>
    <row r="735" ht="16.9" customHeight="1" spans="1:6">
      <c r="A735" s="146" t="s">
        <v>624</v>
      </c>
      <c r="B735" s="141">
        <v>455</v>
      </c>
      <c r="C735" s="145">
        <v>289</v>
      </c>
      <c r="D735" s="143"/>
      <c r="E735" s="141">
        <v>431</v>
      </c>
      <c r="F735" s="144">
        <f t="shared" si="12"/>
        <v>-0.0527472527472527</v>
      </c>
    </row>
    <row r="736" ht="16.9" customHeight="1" spans="1:6">
      <c r="A736" s="146" t="s">
        <v>625</v>
      </c>
      <c r="B736" s="141">
        <v>108</v>
      </c>
      <c r="C736" s="145">
        <v>119</v>
      </c>
      <c r="D736" s="143"/>
      <c r="E736" s="141">
        <v>122</v>
      </c>
      <c r="F736" s="144">
        <f t="shared" si="12"/>
        <v>0.12962962962963</v>
      </c>
    </row>
    <row r="737" ht="16.9" customHeight="1" spans="1:6">
      <c r="A737" s="146" t="s">
        <v>626</v>
      </c>
      <c r="B737" s="141">
        <v>883</v>
      </c>
      <c r="C737" s="145">
        <v>209</v>
      </c>
      <c r="D737" s="143"/>
      <c r="E737" s="141">
        <v>171</v>
      </c>
      <c r="F737" s="144">
        <f t="shared" si="12"/>
        <v>-0.80634201585504</v>
      </c>
    </row>
    <row r="738" ht="16.9" customHeight="1" spans="1:6">
      <c r="A738" s="146" t="s">
        <v>627</v>
      </c>
      <c r="B738" s="141">
        <v>0</v>
      </c>
      <c r="C738" s="145">
        <v>0</v>
      </c>
      <c r="D738" s="143"/>
      <c r="E738" s="141">
        <v>0</v>
      </c>
      <c r="F738" s="144"/>
    </row>
    <row r="739" ht="16.9" customHeight="1" spans="1:6">
      <c r="A739" s="146" t="s">
        <v>628</v>
      </c>
      <c r="B739" s="141">
        <v>0</v>
      </c>
      <c r="C739" s="145">
        <v>0</v>
      </c>
      <c r="D739" s="143"/>
      <c r="E739" s="141">
        <v>0</v>
      </c>
      <c r="F739" s="144"/>
    </row>
    <row r="740" ht="16.9" customHeight="1" spans="1:6">
      <c r="A740" s="146" t="s">
        <v>629</v>
      </c>
      <c r="B740" s="141">
        <v>0</v>
      </c>
      <c r="C740" s="145">
        <v>0</v>
      </c>
      <c r="D740" s="143"/>
      <c r="E740" s="141">
        <v>0</v>
      </c>
      <c r="F740" s="144"/>
    </row>
    <row r="741" ht="16.9" customHeight="1" spans="1:6">
      <c r="A741" s="146" t="s">
        <v>630</v>
      </c>
      <c r="B741" s="141">
        <v>0</v>
      </c>
      <c r="C741" s="145">
        <v>112</v>
      </c>
      <c r="D741" s="143"/>
      <c r="E741" s="141">
        <v>0</v>
      </c>
      <c r="F741" s="144"/>
    </row>
    <row r="742" ht="16.9" customHeight="1" spans="1:6">
      <c r="A742" s="146" t="s">
        <v>631</v>
      </c>
      <c r="B742" s="141">
        <v>803</v>
      </c>
      <c r="C742" s="145">
        <v>0</v>
      </c>
      <c r="D742" s="143"/>
      <c r="E742" s="141">
        <v>791</v>
      </c>
      <c r="F742" s="144">
        <f t="shared" si="12"/>
        <v>-0.0149439601494396</v>
      </c>
    </row>
    <row r="743" ht="16.9" customHeight="1" spans="1:6">
      <c r="A743" s="146" t="s">
        <v>632</v>
      </c>
      <c r="B743" s="141">
        <v>399</v>
      </c>
      <c r="C743" s="145">
        <v>0</v>
      </c>
      <c r="D743" s="143"/>
      <c r="E743" s="141">
        <v>129</v>
      </c>
      <c r="F743" s="144">
        <f t="shared" si="12"/>
        <v>-0.676691729323308</v>
      </c>
    </row>
    <row r="744" ht="16.9" customHeight="1" spans="1:6">
      <c r="A744" s="146" t="s">
        <v>633</v>
      </c>
      <c r="B744" s="141">
        <v>0</v>
      </c>
      <c r="C744" s="145">
        <v>0</v>
      </c>
      <c r="D744" s="143"/>
      <c r="E744" s="141">
        <v>0</v>
      </c>
      <c r="F744" s="144"/>
    </row>
    <row r="745" ht="16.9" customHeight="1" spans="1:6">
      <c r="A745" s="146" t="s">
        <v>634</v>
      </c>
      <c r="B745" s="141">
        <v>4</v>
      </c>
      <c r="C745" s="145">
        <v>466</v>
      </c>
      <c r="D745" s="143"/>
      <c r="E745" s="141">
        <v>0</v>
      </c>
      <c r="F745" s="144">
        <f t="shared" si="12"/>
        <v>-1</v>
      </c>
    </row>
    <row r="746" ht="16.9" customHeight="1" spans="1:6">
      <c r="A746" s="140" t="s">
        <v>635</v>
      </c>
      <c r="B746" s="141">
        <f>SUM(B747:B748)</f>
        <v>20</v>
      </c>
      <c r="C746" s="143"/>
      <c r="D746" s="143"/>
      <c r="E746" s="143"/>
      <c r="F746" s="144">
        <f t="shared" si="12"/>
        <v>-1</v>
      </c>
    </row>
    <row r="747" ht="16.9" customHeight="1" spans="1:6">
      <c r="A747" s="146" t="s">
        <v>636</v>
      </c>
      <c r="B747" s="141">
        <v>20</v>
      </c>
      <c r="C747" s="143"/>
      <c r="D747" s="143"/>
      <c r="E747" s="143"/>
      <c r="F747" s="144">
        <f t="shared" si="12"/>
        <v>-1</v>
      </c>
    </row>
    <row r="748" ht="16.9" customHeight="1" spans="1:6">
      <c r="A748" s="146" t="s">
        <v>637</v>
      </c>
      <c r="B748" s="141">
        <v>0</v>
      </c>
      <c r="C748" s="143"/>
      <c r="D748" s="143"/>
      <c r="E748" s="143"/>
      <c r="F748" s="144"/>
    </row>
    <row r="749" ht="16.9" customHeight="1" spans="1:6">
      <c r="A749" s="140" t="s">
        <v>638</v>
      </c>
      <c r="B749" s="141">
        <f>SUM(B750:B752)</f>
        <v>1599</v>
      </c>
      <c r="C749" s="145">
        <f>SUM(C750:C752)</f>
        <v>1109</v>
      </c>
      <c r="D749" s="143"/>
      <c r="E749" s="141">
        <f>SUM(E750:E752)</f>
        <v>762</v>
      </c>
      <c r="F749" s="144">
        <f t="shared" si="12"/>
        <v>-0.523452157598499</v>
      </c>
    </row>
    <row r="750" ht="16.9" customHeight="1" spans="1:6">
      <c r="A750" s="146" t="s">
        <v>639</v>
      </c>
      <c r="B750" s="141">
        <v>126</v>
      </c>
      <c r="C750" s="145"/>
      <c r="D750" s="143"/>
      <c r="E750" s="141">
        <v>163</v>
      </c>
      <c r="F750" s="144">
        <f t="shared" si="12"/>
        <v>0.293650793650794</v>
      </c>
    </row>
    <row r="751" ht="16.9" customHeight="1" spans="1:6">
      <c r="A751" s="146" t="s">
        <v>640</v>
      </c>
      <c r="B751" s="141">
        <v>0</v>
      </c>
      <c r="C751" s="145"/>
      <c r="D751" s="143"/>
      <c r="E751" s="141">
        <v>0</v>
      </c>
      <c r="F751" s="144"/>
    </row>
    <row r="752" ht="16.9" customHeight="1" spans="1:6">
      <c r="A752" s="146" t="s">
        <v>641</v>
      </c>
      <c r="B752" s="141">
        <v>1473</v>
      </c>
      <c r="C752" s="145">
        <v>1109</v>
      </c>
      <c r="D752" s="143"/>
      <c r="E752" s="141">
        <v>599</v>
      </c>
      <c r="F752" s="144">
        <f t="shared" si="12"/>
        <v>-0.593346911065852</v>
      </c>
    </row>
    <row r="753" ht="16.9" customHeight="1" spans="1:6">
      <c r="A753" s="140" t="s">
        <v>642</v>
      </c>
      <c r="B753" s="141">
        <f>SUM(B754:B762)</f>
        <v>68</v>
      </c>
      <c r="C753" s="145">
        <f>SUM(C754:C762)</f>
        <v>23</v>
      </c>
      <c r="D753" s="143"/>
      <c r="E753" s="141">
        <f>SUM(E754:E762)</f>
        <v>8</v>
      </c>
      <c r="F753" s="144">
        <f t="shared" si="12"/>
        <v>-0.882352941176471</v>
      </c>
    </row>
    <row r="754" ht="16.9" customHeight="1" spans="1:6">
      <c r="A754" s="146" t="s">
        <v>86</v>
      </c>
      <c r="B754" s="141">
        <v>0</v>
      </c>
      <c r="C754" s="145">
        <v>0</v>
      </c>
      <c r="D754" s="143"/>
      <c r="E754" s="141">
        <v>0</v>
      </c>
      <c r="F754" s="144"/>
    </row>
    <row r="755" ht="16.9" customHeight="1" spans="1:6">
      <c r="A755" s="146" t="s">
        <v>87</v>
      </c>
      <c r="B755" s="141">
        <v>0</v>
      </c>
      <c r="C755" s="145">
        <v>0</v>
      </c>
      <c r="D755" s="143"/>
      <c r="E755" s="141">
        <v>0</v>
      </c>
      <c r="F755" s="144"/>
    </row>
    <row r="756" ht="16.9" customHeight="1" spans="1:6">
      <c r="A756" s="146" t="s">
        <v>88</v>
      </c>
      <c r="B756" s="141">
        <v>0</v>
      </c>
      <c r="C756" s="145">
        <v>0</v>
      </c>
      <c r="D756" s="143"/>
      <c r="E756" s="141">
        <v>0</v>
      </c>
      <c r="F756" s="144"/>
    </row>
    <row r="757" ht="16.9" customHeight="1" spans="1:6">
      <c r="A757" s="146" t="s">
        <v>643</v>
      </c>
      <c r="B757" s="141">
        <v>19</v>
      </c>
      <c r="C757" s="145">
        <v>18</v>
      </c>
      <c r="D757" s="143"/>
      <c r="E757" s="141">
        <v>0</v>
      </c>
      <c r="F757" s="144">
        <f t="shared" si="12"/>
        <v>-1</v>
      </c>
    </row>
    <row r="758" ht="16.9" customHeight="1" spans="1:6">
      <c r="A758" s="146" t="s">
        <v>644</v>
      </c>
      <c r="B758" s="141">
        <v>0</v>
      </c>
      <c r="C758" s="145">
        <v>0</v>
      </c>
      <c r="D758" s="143"/>
      <c r="E758" s="141">
        <v>0</v>
      </c>
      <c r="F758" s="144"/>
    </row>
    <row r="759" ht="16.9" customHeight="1" spans="1:6">
      <c r="A759" s="146" t="s">
        <v>645</v>
      </c>
      <c r="B759" s="141">
        <v>0</v>
      </c>
      <c r="C759" s="145">
        <v>0</v>
      </c>
      <c r="D759" s="143"/>
      <c r="E759" s="141">
        <v>0</v>
      </c>
      <c r="F759" s="144"/>
    </row>
    <row r="760" ht="16.9" customHeight="1" spans="1:6">
      <c r="A760" s="146" t="s">
        <v>646</v>
      </c>
      <c r="B760" s="141">
        <v>49</v>
      </c>
      <c r="C760" s="145">
        <v>0</v>
      </c>
      <c r="D760" s="143"/>
      <c r="E760" s="141">
        <v>3</v>
      </c>
      <c r="F760" s="144">
        <f t="shared" si="12"/>
        <v>-0.938775510204082</v>
      </c>
    </row>
    <row r="761" ht="16.9" customHeight="1" spans="1:6">
      <c r="A761" s="146" t="s">
        <v>95</v>
      </c>
      <c r="B761" s="141">
        <v>0</v>
      </c>
      <c r="C761" s="145">
        <v>0</v>
      </c>
      <c r="D761" s="143"/>
      <c r="E761" s="141">
        <v>0</v>
      </c>
      <c r="F761" s="144"/>
    </row>
    <row r="762" ht="16.9" customHeight="1" spans="1:6">
      <c r="A762" s="146" t="s">
        <v>647</v>
      </c>
      <c r="B762" s="141">
        <v>0</v>
      </c>
      <c r="C762" s="145">
        <v>5</v>
      </c>
      <c r="D762" s="143"/>
      <c r="E762" s="141">
        <v>5</v>
      </c>
      <c r="F762" s="144"/>
    </row>
    <row r="763" ht="16.9" customHeight="1" spans="1:6">
      <c r="A763" s="154" t="s">
        <v>648</v>
      </c>
      <c r="B763" s="141"/>
      <c r="C763" s="143"/>
      <c r="D763" s="143"/>
      <c r="E763" s="141">
        <f>SUM(E764:E767)</f>
        <v>1553</v>
      </c>
      <c r="F763" s="144"/>
    </row>
    <row r="764" ht="16.9" customHeight="1" spans="1:6">
      <c r="A764" s="146" t="s">
        <v>649</v>
      </c>
      <c r="B764" s="141">
        <v>0</v>
      </c>
      <c r="C764" s="143"/>
      <c r="D764" s="143"/>
      <c r="E764" s="141">
        <v>0</v>
      </c>
      <c r="F764" s="144"/>
    </row>
    <row r="765" ht="16.9" customHeight="1" spans="1:6">
      <c r="A765" s="146" t="s">
        <v>650</v>
      </c>
      <c r="B765" s="141">
        <v>0</v>
      </c>
      <c r="C765" s="143"/>
      <c r="D765" s="143"/>
      <c r="E765" s="141">
        <v>0</v>
      </c>
      <c r="F765" s="144"/>
    </row>
    <row r="766" ht="16.9" customHeight="1" spans="1:6">
      <c r="A766" s="146" t="s">
        <v>651</v>
      </c>
      <c r="B766" s="141">
        <v>0</v>
      </c>
      <c r="C766" s="143"/>
      <c r="D766" s="143"/>
      <c r="E766" s="141">
        <v>0</v>
      </c>
      <c r="F766" s="144"/>
    </row>
    <row r="767" ht="16.9" customHeight="1" spans="1:6">
      <c r="A767" s="146" t="s">
        <v>652</v>
      </c>
      <c r="B767" s="141"/>
      <c r="C767" s="143"/>
      <c r="D767" s="143"/>
      <c r="E767" s="141">
        <v>1553</v>
      </c>
      <c r="F767" s="144"/>
    </row>
    <row r="768" ht="16.9" customHeight="1" spans="1:6">
      <c r="A768" s="154" t="s">
        <v>653</v>
      </c>
      <c r="B768" s="141">
        <f>SUM(B769:B773)</f>
        <v>9623</v>
      </c>
      <c r="C768" s="151">
        <f>SUM(C769:C773)</f>
        <v>7809</v>
      </c>
      <c r="D768" s="143"/>
      <c r="E768" s="141">
        <f>SUM(E769:E773)</f>
        <v>8731</v>
      </c>
      <c r="F768" s="144">
        <f t="shared" si="12"/>
        <v>-0.0926945858879767</v>
      </c>
    </row>
    <row r="769" ht="16.9" customHeight="1" spans="1:6">
      <c r="A769" s="155" t="s">
        <v>654</v>
      </c>
      <c r="B769" s="141">
        <v>1952</v>
      </c>
      <c r="C769" s="151">
        <v>1552</v>
      </c>
      <c r="D769" s="143"/>
      <c r="E769" s="141">
        <v>2076</v>
      </c>
      <c r="F769" s="144">
        <f t="shared" si="12"/>
        <v>0.0635245901639344</v>
      </c>
    </row>
    <row r="770" ht="16.9" customHeight="1" spans="1:6">
      <c r="A770" s="155" t="s">
        <v>655</v>
      </c>
      <c r="B770" s="141">
        <v>939</v>
      </c>
      <c r="C770" s="151">
        <v>3648</v>
      </c>
      <c r="D770" s="143"/>
      <c r="E770" s="141">
        <v>6655</v>
      </c>
      <c r="F770" s="144">
        <f t="shared" si="12"/>
        <v>6.08732694355698</v>
      </c>
    </row>
    <row r="771" ht="16.9" customHeight="1" spans="1:6">
      <c r="A771" s="155" t="s">
        <v>656</v>
      </c>
      <c r="B771" s="141">
        <v>5206</v>
      </c>
      <c r="C771" s="151">
        <v>45</v>
      </c>
      <c r="D771" s="143"/>
      <c r="E771" s="141">
        <v>0</v>
      </c>
      <c r="F771" s="144">
        <f t="shared" si="12"/>
        <v>-1</v>
      </c>
    </row>
    <row r="772" ht="16.9" customHeight="1" spans="1:6">
      <c r="A772" s="155" t="s">
        <v>657</v>
      </c>
      <c r="B772" s="141"/>
      <c r="C772" s="151">
        <v>0</v>
      </c>
      <c r="D772" s="143"/>
      <c r="E772" s="141">
        <v>0</v>
      </c>
      <c r="F772" s="144"/>
    </row>
    <row r="773" ht="16.9" customHeight="1" spans="1:6">
      <c r="A773" s="155" t="s">
        <v>658</v>
      </c>
      <c r="B773" s="141">
        <v>1526</v>
      </c>
      <c r="C773" s="151">
        <v>2564</v>
      </c>
      <c r="D773" s="143"/>
      <c r="E773" s="141">
        <v>0</v>
      </c>
      <c r="F773" s="144">
        <f t="shared" si="12"/>
        <v>-1</v>
      </c>
    </row>
    <row r="774" ht="16.9" customHeight="1" spans="1:6">
      <c r="A774" s="154" t="s">
        <v>659</v>
      </c>
      <c r="B774" s="141">
        <f>SUM(B775:B777)</f>
        <v>520</v>
      </c>
      <c r="C774" s="151">
        <f>SUM(C775:C777)</f>
        <v>260</v>
      </c>
      <c r="D774" s="143"/>
      <c r="E774" s="141">
        <f>SUM(E775:E777)</f>
        <v>340</v>
      </c>
      <c r="F774" s="144">
        <f t="shared" ref="F774:F836" si="14">(E774-B774)/B774</f>
        <v>-0.346153846153846</v>
      </c>
    </row>
    <row r="775" ht="16.9" customHeight="1" spans="1:6">
      <c r="A775" s="146" t="s">
        <v>660</v>
      </c>
      <c r="B775" s="141">
        <v>520</v>
      </c>
      <c r="C775" s="151">
        <v>170</v>
      </c>
      <c r="D775" s="143"/>
      <c r="E775" s="141">
        <v>340</v>
      </c>
      <c r="F775" s="144">
        <f t="shared" si="14"/>
        <v>-0.346153846153846</v>
      </c>
    </row>
    <row r="776" ht="16.9" customHeight="1" spans="1:6">
      <c r="A776" s="146" t="s">
        <v>661</v>
      </c>
      <c r="B776" s="141">
        <v>0</v>
      </c>
      <c r="C776" s="151">
        <v>0</v>
      </c>
      <c r="D776" s="143"/>
      <c r="E776" s="141">
        <v>0</v>
      </c>
      <c r="F776" s="144"/>
    </row>
    <row r="777" ht="16.9" customHeight="1" spans="1:6">
      <c r="A777" s="155" t="s">
        <v>662</v>
      </c>
      <c r="B777" s="141"/>
      <c r="C777" s="151">
        <v>90</v>
      </c>
      <c r="D777" s="143"/>
      <c r="E777" s="141">
        <v>0</v>
      </c>
      <c r="F777" s="144"/>
    </row>
    <row r="778" ht="16.9" customHeight="1" spans="1:6">
      <c r="A778" s="154" t="s">
        <v>663</v>
      </c>
      <c r="B778" s="141">
        <f>SUM(B779:B780)</f>
        <v>34</v>
      </c>
      <c r="C778" s="151">
        <f>SUM(C779:C780)</f>
        <v>17</v>
      </c>
      <c r="D778" s="143"/>
      <c r="E778" s="141">
        <f>SUM(E779:E780)</f>
        <v>146</v>
      </c>
      <c r="F778" s="144">
        <f t="shared" si="14"/>
        <v>3.29411764705882</v>
      </c>
    </row>
    <row r="779" ht="16.9" customHeight="1" spans="1:6">
      <c r="A779" s="146" t="s">
        <v>664</v>
      </c>
      <c r="B779" s="141">
        <v>34</v>
      </c>
      <c r="C779" s="151">
        <v>17</v>
      </c>
      <c r="D779" s="143"/>
      <c r="E779" s="141">
        <v>146</v>
      </c>
      <c r="F779" s="144">
        <f t="shared" si="14"/>
        <v>3.29411764705882</v>
      </c>
    </row>
    <row r="780" ht="16.9" customHeight="1" spans="1:6">
      <c r="A780" s="155" t="s">
        <v>665</v>
      </c>
      <c r="B780" s="141"/>
      <c r="C780" s="151"/>
      <c r="D780" s="143"/>
      <c r="E780" s="141">
        <v>0</v>
      </c>
      <c r="F780" s="144"/>
    </row>
    <row r="781" ht="16.9" customHeight="1" spans="1:6">
      <c r="A781" s="140" t="s">
        <v>666</v>
      </c>
      <c r="B781" s="141">
        <f>B782</f>
        <v>289</v>
      </c>
      <c r="C781" s="145">
        <v>360</v>
      </c>
      <c r="D781" s="143"/>
      <c r="E781" s="143"/>
      <c r="F781" s="144">
        <f t="shared" si="14"/>
        <v>-1</v>
      </c>
    </row>
    <row r="782" ht="16.9" customHeight="1" spans="1:6">
      <c r="A782" s="146" t="s">
        <v>667</v>
      </c>
      <c r="B782" s="141">
        <v>289</v>
      </c>
      <c r="C782" s="145">
        <v>360</v>
      </c>
      <c r="D782" s="143"/>
      <c r="E782" s="143"/>
      <c r="F782" s="144">
        <f t="shared" si="14"/>
        <v>-1</v>
      </c>
    </row>
    <row r="783" ht="16.9" customHeight="1" spans="1:6">
      <c r="A783" s="140" t="s">
        <v>668</v>
      </c>
      <c r="B783" s="141">
        <f>SUM(B784,B793,B797,B805,B811,B817,B823,B826,B829,B831,B833,B839,B841,B843,B858)</f>
        <v>3121</v>
      </c>
      <c r="C783" s="141">
        <f>SUM(C784,C793,C797,C805,C811,C817,C823,C826,C829,C831,C833,C839,C841,C843,C858)</f>
        <v>5720</v>
      </c>
      <c r="D783" s="141">
        <f t="shared" ref="D783:E783" si="15">SUM(D784,D793,D797,D805,D811,D817,D823,D826,D829,D831,D833,D839,D841,D843,D858)</f>
        <v>0</v>
      </c>
      <c r="E783" s="141">
        <f t="shared" si="15"/>
        <v>7865</v>
      </c>
      <c r="F783" s="144">
        <f t="shared" si="14"/>
        <v>1.52002563281</v>
      </c>
    </row>
    <row r="784" ht="16.9" customHeight="1" spans="1:6">
      <c r="A784" s="140" t="s">
        <v>669</v>
      </c>
      <c r="B784" s="141">
        <f>SUM(B785:B792)</f>
        <v>312</v>
      </c>
      <c r="C784" s="145">
        <f>SUM(C785:C792)</f>
        <v>220</v>
      </c>
      <c r="D784" s="143"/>
      <c r="E784" s="141">
        <f>SUM(E785:E792)</f>
        <v>326</v>
      </c>
      <c r="F784" s="144">
        <f t="shared" si="14"/>
        <v>0.0448717948717949</v>
      </c>
    </row>
    <row r="785" ht="16.9" customHeight="1" spans="1:6">
      <c r="A785" s="146" t="s">
        <v>86</v>
      </c>
      <c r="B785" s="141">
        <v>292</v>
      </c>
      <c r="C785" s="145">
        <v>220</v>
      </c>
      <c r="D785" s="143"/>
      <c r="E785" s="141">
        <v>326</v>
      </c>
      <c r="F785" s="144">
        <f t="shared" si="14"/>
        <v>0.116438356164384</v>
      </c>
    </row>
    <row r="786" ht="16.9" customHeight="1" spans="1:6">
      <c r="A786" s="146" t="s">
        <v>87</v>
      </c>
      <c r="B786" s="141">
        <v>0</v>
      </c>
      <c r="C786" s="143"/>
      <c r="D786" s="143"/>
      <c r="E786" s="141">
        <v>0</v>
      </c>
      <c r="F786" s="144"/>
    </row>
    <row r="787" ht="16.9" customHeight="1" spans="1:6">
      <c r="A787" s="146" t="s">
        <v>88</v>
      </c>
      <c r="B787" s="141">
        <v>0</v>
      </c>
      <c r="C787" s="143"/>
      <c r="D787" s="143"/>
      <c r="E787" s="141">
        <v>0</v>
      </c>
      <c r="F787" s="144"/>
    </row>
    <row r="788" ht="16.9" customHeight="1" spans="1:6">
      <c r="A788" s="146" t="s">
        <v>670</v>
      </c>
      <c r="B788" s="141">
        <v>0</v>
      </c>
      <c r="C788" s="143"/>
      <c r="D788" s="143"/>
      <c r="E788" s="141">
        <v>0</v>
      </c>
      <c r="F788" s="144"/>
    </row>
    <row r="789" ht="16.9" customHeight="1" spans="1:6">
      <c r="A789" s="146" t="s">
        <v>671</v>
      </c>
      <c r="B789" s="141">
        <v>0</v>
      </c>
      <c r="C789" s="143"/>
      <c r="D789" s="143"/>
      <c r="E789" s="141">
        <v>0</v>
      </c>
      <c r="F789" s="144"/>
    </row>
    <row r="790" ht="16.9" customHeight="1" spans="1:6">
      <c r="A790" s="146" t="s">
        <v>672</v>
      </c>
      <c r="B790" s="141">
        <v>0</v>
      </c>
      <c r="C790" s="143"/>
      <c r="D790" s="143"/>
      <c r="E790" s="141">
        <v>0</v>
      </c>
      <c r="F790" s="144"/>
    </row>
    <row r="791" ht="16.9" customHeight="1" spans="1:6">
      <c r="A791" s="146" t="s">
        <v>673</v>
      </c>
      <c r="B791" s="141">
        <v>0</v>
      </c>
      <c r="C791" s="143"/>
      <c r="D791" s="143"/>
      <c r="E791" s="141">
        <v>0</v>
      </c>
      <c r="F791" s="144"/>
    </row>
    <row r="792" ht="16.9" customHeight="1" spans="1:6">
      <c r="A792" s="146" t="s">
        <v>674</v>
      </c>
      <c r="B792" s="141">
        <v>20</v>
      </c>
      <c r="C792" s="143"/>
      <c r="D792" s="143"/>
      <c r="E792" s="141">
        <v>0</v>
      </c>
      <c r="F792" s="144">
        <f t="shared" si="14"/>
        <v>-1</v>
      </c>
    </row>
    <row r="793" ht="16.9" customHeight="1" spans="1:6">
      <c r="A793" s="140" t="s">
        <v>675</v>
      </c>
      <c r="B793" s="141">
        <f>SUM(B794:B796)</f>
        <v>0</v>
      </c>
      <c r="C793" s="143"/>
      <c r="D793" s="143"/>
      <c r="E793" s="141">
        <f>SUM(E794:E796)</f>
        <v>80</v>
      </c>
      <c r="F793" s="144"/>
    </row>
    <row r="794" ht="16.9" customHeight="1" spans="1:6">
      <c r="A794" s="146" t="s">
        <v>676</v>
      </c>
      <c r="B794" s="141">
        <v>0</v>
      </c>
      <c r="C794" s="143"/>
      <c r="D794" s="143"/>
      <c r="E794" s="141">
        <v>0</v>
      </c>
      <c r="F794" s="144"/>
    </row>
    <row r="795" ht="16.9" customHeight="1" spans="1:6">
      <c r="A795" s="146" t="s">
        <v>677</v>
      </c>
      <c r="B795" s="141">
        <v>0</v>
      </c>
      <c r="C795" s="143"/>
      <c r="D795" s="143"/>
      <c r="E795" s="141">
        <v>0</v>
      </c>
      <c r="F795" s="144"/>
    </row>
    <row r="796" ht="16.9" customHeight="1" spans="1:6">
      <c r="A796" s="146" t="s">
        <v>678</v>
      </c>
      <c r="B796" s="141">
        <v>0</v>
      </c>
      <c r="C796" s="143"/>
      <c r="D796" s="143"/>
      <c r="E796" s="141">
        <v>80</v>
      </c>
      <c r="F796" s="144"/>
    </row>
    <row r="797" ht="16.9" customHeight="1" spans="1:6">
      <c r="A797" s="140" t="s">
        <v>679</v>
      </c>
      <c r="B797" s="141">
        <f>SUM(B798:B804)</f>
        <v>689</v>
      </c>
      <c r="C797" s="145">
        <f>SUM(C798:C804)</f>
        <v>439</v>
      </c>
      <c r="D797" s="143"/>
      <c r="E797" s="141">
        <f>SUM(E798:E804)</f>
        <v>2637</v>
      </c>
      <c r="F797" s="144">
        <f t="shared" si="14"/>
        <v>2.82728592162554</v>
      </c>
    </row>
    <row r="798" ht="16.9" customHeight="1" spans="1:6">
      <c r="A798" s="146" t="s">
        <v>680</v>
      </c>
      <c r="B798" s="141">
        <v>0</v>
      </c>
      <c r="C798" s="145"/>
      <c r="D798" s="143"/>
      <c r="E798" s="141">
        <v>0</v>
      </c>
      <c r="F798" s="144"/>
    </row>
    <row r="799" ht="16.9" customHeight="1" spans="1:6">
      <c r="A799" s="146" t="s">
        <v>681</v>
      </c>
      <c r="B799" s="141">
        <v>599</v>
      </c>
      <c r="C799" s="145"/>
      <c r="D799" s="143"/>
      <c r="E799" s="141">
        <v>1580</v>
      </c>
      <c r="F799" s="144">
        <f t="shared" si="14"/>
        <v>1.63772954924875</v>
      </c>
    </row>
    <row r="800" ht="16.9" customHeight="1" spans="1:6">
      <c r="A800" s="146" t="s">
        <v>682</v>
      </c>
      <c r="B800" s="141">
        <v>0</v>
      </c>
      <c r="C800" s="145"/>
      <c r="D800" s="143"/>
      <c r="E800" s="141">
        <v>0</v>
      </c>
      <c r="F800" s="144"/>
    </row>
    <row r="801" ht="16.9" customHeight="1" spans="1:6">
      <c r="A801" s="146" t="s">
        <v>683</v>
      </c>
      <c r="B801" s="141">
        <v>0</v>
      </c>
      <c r="C801" s="145"/>
      <c r="D801" s="143"/>
      <c r="E801" s="141">
        <v>0</v>
      </c>
      <c r="F801" s="144"/>
    </row>
    <row r="802" ht="16.9" customHeight="1" spans="1:6">
      <c r="A802" s="146" t="s">
        <v>684</v>
      </c>
      <c r="B802" s="141">
        <v>0</v>
      </c>
      <c r="C802" s="145"/>
      <c r="D802" s="143"/>
      <c r="E802" s="141">
        <v>0</v>
      </c>
      <c r="F802" s="144"/>
    </row>
    <row r="803" ht="16.9" customHeight="1" spans="1:6">
      <c r="A803" s="146" t="s">
        <v>685</v>
      </c>
      <c r="B803" s="141">
        <v>0</v>
      </c>
      <c r="C803" s="145"/>
      <c r="D803" s="143"/>
      <c r="E803" s="141">
        <v>0</v>
      </c>
      <c r="F803" s="144"/>
    </row>
    <row r="804" ht="16.9" customHeight="1" spans="1:6">
      <c r="A804" s="146" t="s">
        <v>686</v>
      </c>
      <c r="B804" s="141">
        <v>90</v>
      </c>
      <c r="C804" s="145">
        <v>439</v>
      </c>
      <c r="D804" s="143"/>
      <c r="E804" s="141">
        <v>1057</v>
      </c>
      <c r="F804" s="144">
        <f t="shared" si="14"/>
        <v>10.7444444444444</v>
      </c>
    </row>
    <row r="805" ht="16.9" customHeight="1" spans="1:6">
      <c r="A805" s="140" t="s">
        <v>687</v>
      </c>
      <c r="B805" s="141">
        <f>SUM(B806:B810)</f>
        <v>0</v>
      </c>
      <c r="C805" s="143"/>
      <c r="D805" s="143"/>
      <c r="E805" s="143"/>
      <c r="F805" s="144"/>
    </row>
    <row r="806" ht="16.9" customHeight="1" spans="1:6">
      <c r="A806" s="146" t="s">
        <v>688</v>
      </c>
      <c r="B806" s="141">
        <v>0</v>
      </c>
      <c r="C806" s="143"/>
      <c r="D806" s="143"/>
      <c r="E806" s="143"/>
      <c r="F806" s="144"/>
    </row>
    <row r="807" ht="16.9" customHeight="1" spans="1:6">
      <c r="A807" s="146" t="s">
        <v>689</v>
      </c>
      <c r="B807" s="141">
        <v>0</v>
      </c>
      <c r="C807" s="143"/>
      <c r="D807" s="143"/>
      <c r="E807" s="143"/>
      <c r="F807" s="144"/>
    </row>
    <row r="808" ht="16.9" customHeight="1" spans="1:6">
      <c r="A808" s="146" t="s">
        <v>690</v>
      </c>
      <c r="B808" s="141">
        <v>0</v>
      </c>
      <c r="C808" s="143"/>
      <c r="D808" s="143"/>
      <c r="E808" s="143"/>
      <c r="F808" s="144"/>
    </row>
    <row r="809" ht="16.9" customHeight="1" spans="1:6">
      <c r="A809" s="146" t="s">
        <v>691</v>
      </c>
      <c r="B809" s="141">
        <v>0</v>
      </c>
      <c r="C809" s="143"/>
      <c r="D809" s="143"/>
      <c r="E809" s="143"/>
      <c r="F809" s="144"/>
    </row>
    <row r="810" ht="16.9" customHeight="1" spans="1:6">
      <c r="A810" s="146" t="s">
        <v>692</v>
      </c>
      <c r="B810" s="141">
        <v>0</v>
      </c>
      <c r="C810" s="143"/>
      <c r="D810" s="143"/>
      <c r="E810" s="143"/>
      <c r="F810" s="144"/>
    </row>
    <row r="811" ht="16.9" customHeight="1" spans="1:6">
      <c r="A811" s="140" t="s">
        <v>693</v>
      </c>
      <c r="B811" s="141">
        <f>SUM(B812:B816)</f>
        <v>189</v>
      </c>
      <c r="C811" s="143"/>
      <c r="D811" s="143"/>
      <c r="E811" s="141">
        <f>SUM(E812:E816)</f>
        <v>82</v>
      </c>
      <c r="F811" s="144">
        <f t="shared" si="14"/>
        <v>-0.566137566137566</v>
      </c>
    </row>
    <row r="812" ht="16.9" customHeight="1" spans="1:6">
      <c r="A812" s="146" t="s">
        <v>694</v>
      </c>
      <c r="B812" s="141">
        <v>0</v>
      </c>
      <c r="C812" s="143"/>
      <c r="D812" s="143"/>
      <c r="E812" s="141">
        <v>82</v>
      </c>
      <c r="F812" s="144"/>
    </row>
    <row r="813" ht="16.9" customHeight="1" spans="1:6">
      <c r="A813" s="146" t="s">
        <v>695</v>
      </c>
      <c r="B813" s="141">
        <v>0</v>
      </c>
      <c r="C813" s="143"/>
      <c r="D813" s="143"/>
      <c r="E813" s="141">
        <v>0</v>
      </c>
      <c r="F813" s="144"/>
    </row>
    <row r="814" ht="16.9" customHeight="1" spans="1:6">
      <c r="A814" s="146" t="s">
        <v>696</v>
      </c>
      <c r="B814" s="141">
        <v>0</v>
      </c>
      <c r="C814" s="143"/>
      <c r="D814" s="143"/>
      <c r="E814" s="141">
        <v>0</v>
      </c>
      <c r="F814" s="144"/>
    </row>
    <row r="815" ht="16.9" customHeight="1" spans="1:6">
      <c r="A815" s="146" t="s">
        <v>697</v>
      </c>
      <c r="B815" s="141">
        <v>0</v>
      </c>
      <c r="C815" s="143"/>
      <c r="D815" s="143"/>
      <c r="E815" s="141">
        <v>0</v>
      </c>
      <c r="F815" s="144"/>
    </row>
    <row r="816" ht="16.9" customHeight="1" spans="1:6">
      <c r="A816" s="146" t="s">
        <v>698</v>
      </c>
      <c r="B816" s="141">
        <v>189</v>
      </c>
      <c r="C816" s="143"/>
      <c r="D816" s="143"/>
      <c r="E816" s="141">
        <v>0</v>
      </c>
      <c r="F816" s="144">
        <f t="shared" si="14"/>
        <v>-1</v>
      </c>
    </row>
    <row r="817" ht="16.9" customHeight="1" spans="1:6">
      <c r="A817" s="140" t="s">
        <v>699</v>
      </c>
      <c r="B817" s="141">
        <f>SUM(B818:B822)</f>
        <v>325</v>
      </c>
      <c r="C817" s="145">
        <f>SUM(C818:C822)</f>
        <v>325</v>
      </c>
      <c r="D817" s="143"/>
      <c r="E817" s="141">
        <f>SUM(E818:E822)</f>
        <v>325</v>
      </c>
      <c r="F817" s="144">
        <f t="shared" si="14"/>
        <v>0</v>
      </c>
    </row>
    <row r="818" ht="16.9" customHeight="1" spans="1:6">
      <c r="A818" s="146" t="s">
        <v>700</v>
      </c>
      <c r="B818" s="141">
        <v>0</v>
      </c>
      <c r="C818" s="145"/>
      <c r="D818" s="143"/>
      <c r="E818" s="141">
        <v>0</v>
      </c>
      <c r="F818" s="144"/>
    </row>
    <row r="819" ht="16.9" customHeight="1" spans="1:6">
      <c r="A819" s="146" t="s">
        <v>701</v>
      </c>
      <c r="B819" s="141">
        <v>0</v>
      </c>
      <c r="C819" s="145"/>
      <c r="D819" s="143"/>
      <c r="E819" s="141">
        <v>0</v>
      </c>
      <c r="F819" s="144"/>
    </row>
    <row r="820" ht="16.9" customHeight="1" spans="1:6">
      <c r="A820" s="146" t="s">
        <v>702</v>
      </c>
      <c r="B820" s="141">
        <v>0</v>
      </c>
      <c r="C820" s="145"/>
      <c r="D820" s="143"/>
      <c r="E820" s="141">
        <v>0</v>
      </c>
      <c r="F820" s="144"/>
    </row>
    <row r="821" ht="16.9" customHeight="1" spans="1:6">
      <c r="A821" s="146" t="s">
        <v>703</v>
      </c>
      <c r="B821" s="141">
        <v>0</v>
      </c>
      <c r="C821" s="145"/>
      <c r="D821" s="143"/>
      <c r="E821" s="141">
        <v>0</v>
      </c>
      <c r="F821" s="144"/>
    </row>
    <row r="822" ht="16.9" customHeight="1" spans="1:6">
      <c r="A822" s="146" t="s">
        <v>704</v>
      </c>
      <c r="B822" s="141">
        <v>325</v>
      </c>
      <c r="C822" s="145">
        <v>325</v>
      </c>
      <c r="D822" s="143"/>
      <c r="E822" s="141">
        <v>325</v>
      </c>
      <c r="F822" s="144">
        <f t="shared" si="14"/>
        <v>0</v>
      </c>
    </row>
    <row r="823" ht="16.9" customHeight="1" spans="1:6">
      <c r="A823" s="140" t="s">
        <v>705</v>
      </c>
      <c r="B823" s="141">
        <f>SUM(B824:B825)</f>
        <v>0</v>
      </c>
      <c r="C823" s="143"/>
      <c r="D823" s="143"/>
      <c r="E823" s="143"/>
      <c r="F823" s="144"/>
    </row>
    <row r="824" ht="16.9" customHeight="1" spans="1:6">
      <c r="A824" s="146" t="s">
        <v>706</v>
      </c>
      <c r="B824" s="141">
        <v>0</v>
      </c>
      <c r="C824" s="143"/>
      <c r="D824" s="143"/>
      <c r="E824" s="143"/>
      <c r="F824" s="144"/>
    </row>
    <row r="825" ht="16.9" customHeight="1" spans="1:6">
      <c r="A825" s="146" t="s">
        <v>707</v>
      </c>
      <c r="B825" s="141">
        <v>0</v>
      </c>
      <c r="C825" s="143"/>
      <c r="D825" s="143"/>
      <c r="E825" s="143"/>
      <c r="F825" s="144"/>
    </row>
    <row r="826" ht="16.9" customHeight="1" spans="1:6">
      <c r="A826" s="140" t="s">
        <v>708</v>
      </c>
      <c r="B826" s="141">
        <f>SUM(B827:B828)</f>
        <v>0</v>
      </c>
      <c r="C826" s="143"/>
      <c r="D826" s="143"/>
      <c r="E826" s="143"/>
      <c r="F826" s="144"/>
    </row>
    <row r="827" ht="16.9" customHeight="1" spans="1:6">
      <c r="A827" s="146" t="s">
        <v>709</v>
      </c>
      <c r="B827" s="141">
        <v>0</v>
      </c>
      <c r="C827" s="143"/>
      <c r="D827" s="143"/>
      <c r="E827" s="143"/>
      <c r="F827" s="144"/>
    </row>
    <row r="828" ht="16.9" customHeight="1" spans="1:6">
      <c r="A828" s="146" t="s">
        <v>710</v>
      </c>
      <c r="B828" s="141">
        <v>0</v>
      </c>
      <c r="C828" s="143"/>
      <c r="D828" s="143"/>
      <c r="E828" s="143"/>
      <c r="F828" s="144"/>
    </row>
    <row r="829" ht="16.9" customHeight="1" spans="1:6">
      <c r="A829" s="140" t="s">
        <v>711</v>
      </c>
      <c r="B829" s="141">
        <f>B830</f>
        <v>0</v>
      </c>
      <c r="C829" s="143"/>
      <c r="D829" s="143"/>
      <c r="E829" s="143"/>
      <c r="F829" s="144"/>
    </row>
    <row r="830" ht="16.9" customHeight="1" spans="1:6">
      <c r="A830" s="146" t="s">
        <v>712</v>
      </c>
      <c r="B830" s="141">
        <v>0</v>
      </c>
      <c r="C830" s="143"/>
      <c r="D830" s="143"/>
      <c r="E830" s="143"/>
      <c r="F830" s="144"/>
    </row>
    <row r="831" ht="16.9" customHeight="1" spans="1:6">
      <c r="A831" s="140" t="s">
        <v>713</v>
      </c>
      <c r="B831" s="141">
        <f>B832</f>
        <v>564</v>
      </c>
      <c r="C831" s="145">
        <v>3</v>
      </c>
      <c r="D831" s="143"/>
      <c r="E831" s="141">
        <f>E832</f>
        <v>676</v>
      </c>
      <c r="F831" s="144">
        <f t="shared" si="14"/>
        <v>0.198581560283688</v>
      </c>
    </row>
    <row r="832" ht="16.9" customHeight="1" spans="1:6">
      <c r="A832" s="146" t="s">
        <v>714</v>
      </c>
      <c r="B832" s="141">
        <v>564</v>
      </c>
      <c r="C832" s="145">
        <v>3</v>
      </c>
      <c r="D832" s="143"/>
      <c r="E832" s="141">
        <v>676</v>
      </c>
      <c r="F832" s="144">
        <f t="shared" si="14"/>
        <v>0.198581560283688</v>
      </c>
    </row>
    <row r="833" ht="16.9" customHeight="1" spans="1:6">
      <c r="A833" s="140" t="s">
        <v>715</v>
      </c>
      <c r="B833" s="141">
        <f>SUM(B834:B838)</f>
        <v>125</v>
      </c>
      <c r="C833" s="145">
        <f>SUM(C834:C838)</f>
        <v>31</v>
      </c>
      <c r="D833" s="143"/>
      <c r="E833" s="141">
        <f>SUM(E834:E838)</f>
        <v>31</v>
      </c>
      <c r="F833" s="144">
        <f t="shared" si="14"/>
        <v>-0.752</v>
      </c>
    </row>
    <row r="834" ht="16.9" customHeight="1" spans="1:6">
      <c r="A834" s="146" t="s">
        <v>716</v>
      </c>
      <c r="B834" s="141">
        <v>0</v>
      </c>
      <c r="C834" s="145">
        <v>0</v>
      </c>
      <c r="D834" s="143"/>
      <c r="E834" s="141">
        <v>0</v>
      </c>
      <c r="F834" s="144"/>
    </row>
    <row r="835" ht="16.9" customHeight="1" spans="1:6">
      <c r="A835" s="146" t="s">
        <v>717</v>
      </c>
      <c r="B835" s="141">
        <v>0</v>
      </c>
      <c r="C835" s="145">
        <v>0</v>
      </c>
      <c r="D835" s="143"/>
      <c r="E835" s="141">
        <v>0</v>
      </c>
      <c r="F835" s="144"/>
    </row>
    <row r="836" ht="16.9" customHeight="1" spans="1:6">
      <c r="A836" s="146" t="s">
        <v>718</v>
      </c>
      <c r="B836" s="141">
        <v>53</v>
      </c>
      <c r="C836" s="145">
        <v>0</v>
      </c>
      <c r="D836" s="143"/>
      <c r="E836" s="141">
        <v>0</v>
      </c>
      <c r="F836" s="144">
        <f t="shared" si="14"/>
        <v>-1</v>
      </c>
    </row>
    <row r="837" ht="16.9" customHeight="1" spans="1:6">
      <c r="A837" s="146" t="s">
        <v>719</v>
      </c>
      <c r="B837" s="141">
        <v>0</v>
      </c>
      <c r="C837" s="145">
        <v>0</v>
      </c>
      <c r="D837" s="143"/>
      <c r="E837" s="141">
        <v>0</v>
      </c>
      <c r="F837" s="144"/>
    </row>
    <row r="838" ht="16.9" customHeight="1" spans="1:6">
      <c r="A838" s="146" t="s">
        <v>720</v>
      </c>
      <c r="B838" s="141">
        <v>72</v>
      </c>
      <c r="C838" s="145">
        <v>31</v>
      </c>
      <c r="D838" s="143"/>
      <c r="E838" s="141">
        <v>31</v>
      </c>
      <c r="F838" s="144">
        <f t="shared" ref="F838:F901" si="16">(E838-B838)/B838</f>
        <v>-0.569444444444444</v>
      </c>
    </row>
    <row r="839" ht="16.9" customHeight="1" spans="1:6">
      <c r="A839" s="140" t="s">
        <v>721</v>
      </c>
      <c r="B839" s="141">
        <f>B840</f>
        <v>0</v>
      </c>
      <c r="C839" s="145">
        <v>2</v>
      </c>
      <c r="D839" s="143"/>
      <c r="E839" s="141">
        <f>E840</f>
        <v>2</v>
      </c>
      <c r="F839" s="144"/>
    </row>
    <row r="840" ht="16.9" customHeight="1" spans="1:6">
      <c r="A840" s="146" t="s">
        <v>722</v>
      </c>
      <c r="B840" s="141">
        <v>0</v>
      </c>
      <c r="C840" s="145">
        <v>2</v>
      </c>
      <c r="D840" s="143"/>
      <c r="E840" s="141">
        <v>2</v>
      </c>
      <c r="F840" s="144"/>
    </row>
    <row r="841" ht="16.9" customHeight="1" spans="1:6">
      <c r="A841" s="140" t="s">
        <v>723</v>
      </c>
      <c r="B841" s="141">
        <f>B842</f>
        <v>0</v>
      </c>
      <c r="C841" s="143"/>
      <c r="D841" s="143"/>
      <c r="E841" s="143"/>
      <c r="F841" s="144"/>
    </row>
    <row r="842" ht="16.9" customHeight="1" spans="1:6">
      <c r="A842" s="146" t="s">
        <v>724</v>
      </c>
      <c r="B842" s="141">
        <v>0</v>
      </c>
      <c r="C842" s="143"/>
      <c r="D842" s="143"/>
      <c r="E842" s="143"/>
      <c r="F842" s="144"/>
    </row>
    <row r="843" ht="16.9" customHeight="1" spans="1:6">
      <c r="A843" s="140" t="s">
        <v>725</v>
      </c>
      <c r="B843" s="141">
        <f>SUM(B844:B857)</f>
        <v>0</v>
      </c>
      <c r="C843" s="143"/>
      <c r="D843" s="143"/>
      <c r="E843" s="143"/>
      <c r="F843" s="144"/>
    </row>
    <row r="844" ht="16.9" customHeight="1" spans="1:6">
      <c r="A844" s="146" t="s">
        <v>86</v>
      </c>
      <c r="B844" s="141">
        <v>0</v>
      </c>
      <c r="C844" s="143"/>
      <c r="D844" s="143"/>
      <c r="E844" s="143"/>
      <c r="F844" s="144"/>
    </row>
    <row r="845" ht="16.9" customHeight="1" spans="1:6">
      <c r="A845" s="146" t="s">
        <v>87</v>
      </c>
      <c r="B845" s="141">
        <v>0</v>
      </c>
      <c r="C845" s="143"/>
      <c r="D845" s="143"/>
      <c r="E845" s="143"/>
      <c r="F845" s="144"/>
    </row>
    <row r="846" ht="16.9" customHeight="1" spans="1:6">
      <c r="A846" s="146" t="s">
        <v>88</v>
      </c>
      <c r="B846" s="141">
        <v>0</v>
      </c>
      <c r="C846" s="143"/>
      <c r="D846" s="143"/>
      <c r="E846" s="143"/>
      <c r="F846" s="144"/>
    </row>
    <row r="847" ht="16.9" customHeight="1" spans="1:6">
      <c r="A847" s="146" t="s">
        <v>726</v>
      </c>
      <c r="B847" s="141">
        <v>0</v>
      </c>
      <c r="C847" s="143"/>
      <c r="D847" s="143"/>
      <c r="E847" s="143"/>
      <c r="F847" s="144"/>
    </row>
    <row r="848" ht="16.9" customHeight="1" spans="1:6">
      <c r="A848" s="146" t="s">
        <v>727</v>
      </c>
      <c r="B848" s="141">
        <v>0</v>
      </c>
      <c r="C848" s="143"/>
      <c r="D848" s="143"/>
      <c r="E848" s="143"/>
      <c r="F848" s="144"/>
    </row>
    <row r="849" ht="16.9" customHeight="1" spans="1:6">
      <c r="A849" s="146" t="s">
        <v>728</v>
      </c>
      <c r="B849" s="141">
        <v>0</v>
      </c>
      <c r="C849" s="143"/>
      <c r="D849" s="143"/>
      <c r="E849" s="143"/>
      <c r="F849" s="144"/>
    </row>
    <row r="850" ht="16.9" customHeight="1" spans="1:6">
      <c r="A850" s="146" t="s">
        <v>729</v>
      </c>
      <c r="B850" s="141">
        <v>0</v>
      </c>
      <c r="C850" s="143"/>
      <c r="D850" s="143"/>
      <c r="E850" s="143"/>
      <c r="F850" s="144"/>
    </row>
    <row r="851" ht="16.9" customHeight="1" spans="1:6">
      <c r="A851" s="146" t="s">
        <v>730</v>
      </c>
      <c r="B851" s="141">
        <v>0</v>
      </c>
      <c r="C851" s="143"/>
      <c r="D851" s="143"/>
      <c r="E851" s="143"/>
      <c r="F851" s="144"/>
    </row>
    <row r="852" ht="16.9" customHeight="1" spans="1:6">
      <c r="A852" s="146" t="s">
        <v>731</v>
      </c>
      <c r="B852" s="141">
        <v>0</v>
      </c>
      <c r="C852" s="143"/>
      <c r="D852" s="143"/>
      <c r="E852" s="143"/>
      <c r="F852" s="144"/>
    </row>
    <row r="853" ht="16.9" customHeight="1" spans="1:6">
      <c r="A853" s="146" t="s">
        <v>732</v>
      </c>
      <c r="B853" s="141">
        <v>0</v>
      </c>
      <c r="C853" s="143"/>
      <c r="D853" s="143"/>
      <c r="E853" s="143"/>
      <c r="F853" s="144"/>
    </row>
    <row r="854" ht="16.9" customHeight="1" spans="1:6">
      <c r="A854" s="146" t="s">
        <v>129</v>
      </c>
      <c r="B854" s="141">
        <v>0</v>
      </c>
      <c r="C854" s="143"/>
      <c r="D854" s="143"/>
      <c r="E854" s="143"/>
      <c r="F854" s="144"/>
    </row>
    <row r="855" ht="16.9" customHeight="1" spans="1:6">
      <c r="A855" s="146" t="s">
        <v>733</v>
      </c>
      <c r="B855" s="141">
        <v>0</v>
      </c>
      <c r="C855" s="143"/>
      <c r="D855" s="143"/>
      <c r="E855" s="143"/>
      <c r="F855" s="144"/>
    </row>
    <row r="856" ht="16.9" customHeight="1" spans="1:6">
      <c r="A856" s="146" t="s">
        <v>95</v>
      </c>
      <c r="B856" s="141">
        <v>0</v>
      </c>
      <c r="C856" s="143"/>
      <c r="D856" s="143"/>
      <c r="E856" s="143"/>
      <c r="F856" s="144"/>
    </row>
    <row r="857" ht="16.9" customHeight="1" spans="1:6">
      <c r="A857" s="146" t="s">
        <v>734</v>
      </c>
      <c r="B857" s="141">
        <v>0</v>
      </c>
      <c r="C857" s="143"/>
      <c r="D857" s="143"/>
      <c r="E857" s="143"/>
      <c r="F857" s="144"/>
    </row>
    <row r="858" ht="16.9" customHeight="1" spans="1:6">
      <c r="A858" s="140" t="s">
        <v>735</v>
      </c>
      <c r="B858" s="141">
        <f>B859</f>
        <v>917</v>
      </c>
      <c r="C858" s="145">
        <v>4700</v>
      </c>
      <c r="D858" s="143"/>
      <c r="E858" s="141">
        <f>E859</f>
        <v>3706</v>
      </c>
      <c r="F858" s="144">
        <f t="shared" si="16"/>
        <v>3.04143947655398</v>
      </c>
    </row>
    <row r="859" ht="16.9" customHeight="1" spans="1:6">
      <c r="A859" s="146" t="s">
        <v>736</v>
      </c>
      <c r="B859" s="141">
        <v>917</v>
      </c>
      <c r="C859" s="145">
        <v>4700</v>
      </c>
      <c r="D859" s="143"/>
      <c r="E859" s="141">
        <v>3706</v>
      </c>
      <c r="F859" s="144">
        <f t="shared" si="16"/>
        <v>3.04143947655398</v>
      </c>
    </row>
    <row r="860" ht="16.9" customHeight="1" spans="1:6">
      <c r="A860" s="140" t="s">
        <v>737</v>
      </c>
      <c r="B860" s="141">
        <f>SUM(B861,B873,B875,B878,B880,B882)</f>
        <v>42669</v>
      </c>
      <c r="C860" s="141">
        <f>SUM(C861,C873,C875,C878,C880,C882)</f>
        <v>10973</v>
      </c>
      <c r="D860" s="143"/>
      <c r="E860" s="141">
        <f>SUM(E861,E873,E875,E878,E880,E882)</f>
        <v>46383</v>
      </c>
      <c r="F860" s="144">
        <f t="shared" si="16"/>
        <v>0.0870421148843423</v>
      </c>
    </row>
    <row r="861" ht="16.9" customHeight="1" spans="1:6">
      <c r="A861" s="140" t="s">
        <v>738</v>
      </c>
      <c r="B861" s="141">
        <f>SUM(B862:B872)</f>
        <v>1417</v>
      </c>
      <c r="C861" s="145">
        <f>SUM(C862:C872)</f>
        <v>1270</v>
      </c>
      <c r="D861" s="143"/>
      <c r="E861" s="141">
        <f>SUM(E862:E872)</f>
        <v>1901</v>
      </c>
      <c r="F861" s="144">
        <f t="shared" si="16"/>
        <v>0.341566690190543</v>
      </c>
    </row>
    <row r="862" ht="16.9" customHeight="1" spans="1:6">
      <c r="A862" s="146" t="s">
        <v>86</v>
      </c>
      <c r="B862" s="141">
        <v>903</v>
      </c>
      <c r="C862" s="145">
        <v>632</v>
      </c>
      <c r="D862" s="143"/>
      <c r="E862" s="141">
        <v>1207</v>
      </c>
      <c r="F862" s="144">
        <f t="shared" si="16"/>
        <v>0.336655592469546</v>
      </c>
    </row>
    <row r="863" ht="16.9" customHeight="1" spans="1:6">
      <c r="A863" s="146" t="s">
        <v>87</v>
      </c>
      <c r="B863" s="141">
        <v>0</v>
      </c>
      <c r="C863" s="145">
        <v>179</v>
      </c>
      <c r="D863" s="143"/>
      <c r="E863" s="141">
        <v>0</v>
      </c>
      <c r="F863" s="144"/>
    </row>
    <row r="864" ht="16.9" customHeight="1" spans="1:6">
      <c r="A864" s="146" t="s">
        <v>88</v>
      </c>
      <c r="B864" s="141">
        <v>0</v>
      </c>
      <c r="C864" s="145">
        <v>73</v>
      </c>
      <c r="D864" s="143"/>
      <c r="E864" s="141">
        <v>0</v>
      </c>
      <c r="F864" s="144"/>
    </row>
    <row r="865" ht="16.9" customHeight="1" spans="1:6">
      <c r="A865" s="146" t="s">
        <v>739</v>
      </c>
      <c r="B865" s="141">
        <v>489</v>
      </c>
      <c r="C865" s="145">
        <v>386</v>
      </c>
      <c r="D865" s="143"/>
      <c r="E865" s="141">
        <v>626</v>
      </c>
      <c r="F865" s="144">
        <f t="shared" si="16"/>
        <v>0.280163599182004</v>
      </c>
    </row>
    <row r="866" ht="16.9" customHeight="1" spans="1:6">
      <c r="A866" s="146" t="s">
        <v>740</v>
      </c>
      <c r="B866" s="141">
        <v>0</v>
      </c>
      <c r="C866" s="143"/>
      <c r="D866" s="143"/>
      <c r="E866" s="141">
        <v>0</v>
      </c>
      <c r="F866" s="144"/>
    </row>
    <row r="867" ht="16.9" customHeight="1" spans="1:6">
      <c r="A867" s="146" t="s">
        <v>741</v>
      </c>
      <c r="B867" s="141">
        <v>0</v>
      </c>
      <c r="C867" s="143"/>
      <c r="D867" s="143"/>
      <c r="E867" s="141">
        <v>0</v>
      </c>
      <c r="F867" s="144"/>
    </row>
    <row r="868" ht="16.9" customHeight="1" spans="1:6">
      <c r="A868" s="146" t="s">
        <v>742</v>
      </c>
      <c r="B868" s="141">
        <v>0</v>
      </c>
      <c r="C868" s="143"/>
      <c r="D868" s="143"/>
      <c r="E868" s="141">
        <v>0</v>
      </c>
      <c r="F868" s="144"/>
    </row>
    <row r="869" ht="16.9" customHeight="1" spans="1:6">
      <c r="A869" s="146" t="s">
        <v>743</v>
      </c>
      <c r="B869" s="141">
        <v>0</v>
      </c>
      <c r="C869" s="143"/>
      <c r="D869" s="143"/>
      <c r="E869" s="141">
        <v>0</v>
      </c>
      <c r="F869" s="144"/>
    </row>
    <row r="870" ht="16.9" customHeight="1" spans="1:6">
      <c r="A870" s="146" t="s">
        <v>744</v>
      </c>
      <c r="B870" s="141">
        <v>0</v>
      </c>
      <c r="C870" s="143"/>
      <c r="D870" s="143"/>
      <c r="E870" s="141">
        <v>0</v>
      </c>
      <c r="F870" s="144"/>
    </row>
    <row r="871" ht="16.9" customHeight="1" spans="1:6">
      <c r="A871" s="146" t="s">
        <v>745</v>
      </c>
      <c r="B871" s="141">
        <v>0</v>
      </c>
      <c r="C871" s="143"/>
      <c r="D871" s="143"/>
      <c r="E871" s="141">
        <v>0</v>
      </c>
      <c r="F871" s="144"/>
    </row>
    <row r="872" ht="16.9" customHeight="1" spans="1:6">
      <c r="A872" s="146" t="s">
        <v>746</v>
      </c>
      <c r="B872" s="141">
        <v>25</v>
      </c>
      <c r="C872" s="143"/>
      <c r="D872" s="143"/>
      <c r="E872" s="141">
        <v>68</v>
      </c>
      <c r="F872" s="144">
        <f t="shared" si="16"/>
        <v>1.72</v>
      </c>
    </row>
    <row r="873" ht="16.9" customHeight="1" spans="1:6">
      <c r="A873" s="140" t="s">
        <v>747</v>
      </c>
      <c r="B873" s="141">
        <f>B874</f>
        <v>0</v>
      </c>
      <c r="C873" s="145">
        <v>155</v>
      </c>
      <c r="D873" s="143"/>
      <c r="E873" s="143"/>
      <c r="F873" s="144"/>
    </row>
    <row r="874" ht="16.9" customHeight="1" spans="1:6">
      <c r="A874" s="146" t="s">
        <v>748</v>
      </c>
      <c r="B874" s="141">
        <v>0</v>
      </c>
      <c r="C874" s="145">
        <v>155</v>
      </c>
      <c r="D874" s="143"/>
      <c r="E874" s="143"/>
      <c r="F874" s="144"/>
    </row>
    <row r="875" ht="16.9" customHeight="1" spans="1:6">
      <c r="A875" s="140" t="s">
        <v>749</v>
      </c>
      <c r="B875" s="141">
        <f>SUM(B876:B877)</f>
        <v>40262</v>
      </c>
      <c r="C875" s="145">
        <f>SUM(C876:C877)</f>
        <v>8717</v>
      </c>
      <c r="D875" s="143"/>
      <c r="E875" s="141">
        <f>SUM(E876:E877)</f>
        <v>43368</v>
      </c>
      <c r="F875" s="144">
        <f t="shared" si="16"/>
        <v>0.0771447022005862</v>
      </c>
    </row>
    <row r="876" ht="16.9" customHeight="1" spans="1:6">
      <c r="A876" s="146" t="s">
        <v>750</v>
      </c>
      <c r="B876" s="141">
        <v>126</v>
      </c>
      <c r="C876" s="145">
        <v>8625</v>
      </c>
      <c r="D876" s="143"/>
      <c r="E876" s="141">
        <v>0</v>
      </c>
      <c r="F876" s="144">
        <f t="shared" si="16"/>
        <v>-1</v>
      </c>
    </row>
    <row r="877" ht="16.9" customHeight="1" spans="1:6">
      <c r="A877" s="146" t="s">
        <v>751</v>
      </c>
      <c r="B877" s="141">
        <v>40136</v>
      </c>
      <c r="C877" s="145">
        <v>92</v>
      </c>
      <c r="D877" s="143"/>
      <c r="E877" s="141">
        <v>43368</v>
      </c>
      <c r="F877" s="144">
        <f t="shared" si="16"/>
        <v>0.0805262108829978</v>
      </c>
    </row>
    <row r="878" ht="16.9" customHeight="1" spans="1:6">
      <c r="A878" s="140" t="s">
        <v>752</v>
      </c>
      <c r="B878" s="141">
        <f>B879</f>
        <v>935</v>
      </c>
      <c r="C878" s="145">
        <v>801</v>
      </c>
      <c r="D878" s="143"/>
      <c r="E878" s="141">
        <f>E879</f>
        <v>1044</v>
      </c>
      <c r="F878" s="144">
        <f t="shared" si="16"/>
        <v>0.116577540106952</v>
      </c>
    </row>
    <row r="879" ht="16.9" customHeight="1" spans="1:6">
      <c r="A879" s="146" t="s">
        <v>753</v>
      </c>
      <c r="B879" s="141">
        <v>935</v>
      </c>
      <c r="C879" s="145">
        <v>801</v>
      </c>
      <c r="D879" s="143"/>
      <c r="E879" s="141">
        <v>1044</v>
      </c>
      <c r="F879" s="144">
        <f t="shared" si="16"/>
        <v>0.116577540106952</v>
      </c>
    </row>
    <row r="880" ht="16.9" customHeight="1" spans="1:6">
      <c r="A880" s="140" t="s">
        <v>754</v>
      </c>
      <c r="B880" s="141">
        <f>B881</f>
        <v>0</v>
      </c>
      <c r="C880" s="143"/>
      <c r="D880" s="143"/>
      <c r="E880" s="141">
        <f>E881</f>
        <v>0</v>
      </c>
      <c r="F880" s="144"/>
    </row>
    <row r="881" ht="16.9" customHeight="1" spans="1:6">
      <c r="A881" s="146" t="s">
        <v>755</v>
      </c>
      <c r="B881" s="141">
        <v>0</v>
      </c>
      <c r="C881" s="143"/>
      <c r="D881" s="143"/>
      <c r="E881" s="141">
        <v>0</v>
      </c>
      <c r="F881" s="144"/>
    </row>
    <row r="882" ht="16.9" customHeight="1" spans="1:6">
      <c r="A882" s="140" t="s">
        <v>756</v>
      </c>
      <c r="B882" s="141">
        <f>B883</f>
        <v>55</v>
      </c>
      <c r="C882" s="145">
        <v>30</v>
      </c>
      <c r="D882" s="143"/>
      <c r="E882" s="141">
        <f>E883</f>
        <v>70</v>
      </c>
      <c r="F882" s="144">
        <f t="shared" si="16"/>
        <v>0.272727272727273</v>
      </c>
    </row>
    <row r="883" ht="16.9" customHeight="1" spans="1:6">
      <c r="A883" s="146" t="s">
        <v>757</v>
      </c>
      <c r="B883" s="141">
        <v>55</v>
      </c>
      <c r="C883" s="145">
        <v>30</v>
      </c>
      <c r="D883" s="143"/>
      <c r="E883" s="141">
        <v>70</v>
      </c>
      <c r="F883" s="144">
        <f t="shared" si="16"/>
        <v>0.272727272727273</v>
      </c>
    </row>
    <row r="884" ht="16.9" customHeight="1" spans="1:6">
      <c r="A884" s="140" t="s">
        <v>758</v>
      </c>
      <c r="B884" s="141">
        <f>SUM(B885,B911,B939,B966,B977,B988,B994,B1001,B1008,B1012)</f>
        <v>32836</v>
      </c>
      <c r="C884" s="145">
        <f>SUM(C885,C911,C939,C966,C977,C988,C994,C1001,C1008,C1012)</f>
        <v>20198</v>
      </c>
      <c r="D884" s="141">
        <f t="shared" ref="D884:E884" si="17">SUM(D885,D911,D939,D966,D977,D988,D994,D1001,D1008,D1012)</f>
        <v>0</v>
      </c>
      <c r="E884" s="141">
        <f t="shared" si="17"/>
        <v>31140</v>
      </c>
      <c r="F884" s="144">
        <f t="shared" si="16"/>
        <v>-0.0516506273602144</v>
      </c>
    </row>
    <row r="885" ht="16.9" customHeight="1" spans="1:6">
      <c r="A885" s="140" t="s">
        <v>759</v>
      </c>
      <c r="B885" s="141">
        <f>SUM(B886:B910)</f>
        <v>3059</v>
      </c>
      <c r="C885" s="145">
        <f>SUM(C886:C910)</f>
        <v>4027</v>
      </c>
      <c r="D885" s="143"/>
      <c r="E885" s="141">
        <f>SUM(E886:E910)</f>
        <v>5825</v>
      </c>
      <c r="F885" s="144">
        <f t="shared" si="16"/>
        <v>0.904217064400131</v>
      </c>
    </row>
    <row r="886" ht="16.9" customHeight="1" spans="1:6">
      <c r="A886" s="146" t="s">
        <v>86</v>
      </c>
      <c r="B886" s="141">
        <v>1446</v>
      </c>
      <c r="C886" s="145">
        <v>3060</v>
      </c>
      <c r="D886" s="143"/>
      <c r="E886" s="141">
        <v>1369</v>
      </c>
      <c r="F886" s="144">
        <f t="shared" si="16"/>
        <v>-0.0532503457814661</v>
      </c>
    </row>
    <row r="887" ht="16.9" customHeight="1" spans="1:6">
      <c r="A887" s="146" t="s">
        <v>87</v>
      </c>
      <c r="B887" s="141">
        <v>0</v>
      </c>
      <c r="C887" s="145">
        <v>79</v>
      </c>
      <c r="D887" s="143"/>
      <c r="E887" s="141">
        <v>0</v>
      </c>
      <c r="F887" s="144"/>
    </row>
    <row r="888" ht="16.9" customHeight="1" spans="1:6">
      <c r="A888" s="146" t="s">
        <v>88</v>
      </c>
      <c r="B888" s="141">
        <v>0</v>
      </c>
      <c r="C888" s="145">
        <v>0</v>
      </c>
      <c r="D888" s="143"/>
      <c r="E888" s="141">
        <v>0</v>
      </c>
      <c r="F888" s="144"/>
    </row>
    <row r="889" ht="16.9" customHeight="1" spans="1:6">
      <c r="A889" s="146" t="s">
        <v>95</v>
      </c>
      <c r="B889" s="141">
        <v>0</v>
      </c>
      <c r="C889" s="145">
        <v>0</v>
      </c>
      <c r="D889" s="143"/>
      <c r="E889" s="141">
        <v>10</v>
      </c>
      <c r="F889" s="144"/>
    </row>
    <row r="890" ht="16.9" customHeight="1" spans="1:6">
      <c r="A890" s="146" t="s">
        <v>760</v>
      </c>
      <c r="B890" s="141">
        <v>0</v>
      </c>
      <c r="C890" s="145">
        <v>0</v>
      </c>
      <c r="D890" s="143"/>
      <c r="E890" s="141">
        <v>0</v>
      </c>
      <c r="F890" s="144"/>
    </row>
    <row r="891" ht="16.9" customHeight="1" spans="1:6">
      <c r="A891" s="146" t="s">
        <v>761</v>
      </c>
      <c r="B891" s="141">
        <v>297</v>
      </c>
      <c r="C891" s="145">
        <v>0</v>
      </c>
      <c r="D891" s="143"/>
      <c r="E891" s="141">
        <v>62</v>
      </c>
      <c r="F891" s="144">
        <f t="shared" si="16"/>
        <v>-0.791245791245791</v>
      </c>
    </row>
    <row r="892" ht="16.9" customHeight="1" spans="1:6">
      <c r="A892" s="146" t="s">
        <v>762</v>
      </c>
      <c r="B892" s="141">
        <v>58</v>
      </c>
      <c r="C892" s="145">
        <v>112</v>
      </c>
      <c r="D892" s="143"/>
      <c r="E892" s="141">
        <v>103</v>
      </c>
      <c r="F892" s="144">
        <f t="shared" si="16"/>
        <v>0.775862068965517</v>
      </c>
    </row>
    <row r="893" ht="16.9" customHeight="1" spans="1:6">
      <c r="A893" s="146" t="s">
        <v>763</v>
      </c>
      <c r="B893" s="141">
        <v>60</v>
      </c>
      <c r="C893" s="145">
        <v>8</v>
      </c>
      <c r="D893" s="143"/>
      <c r="E893" s="141">
        <v>23</v>
      </c>
      <c r="F893" s="144">
        <f t="shared" si="16"/>
        <v>-0.616666666666667</v>
      </c>
    </row>
    <row r="894" ht="16.9" customHeight="1" spans="1:6">
      <c r="A894" s="146" t="s">
        <v>764</v>
      </c>
      <c r="B894" s="141">
        <v>6</v>
      </c>
      <c r="C894" s="145">
        <v>0</v>
      </c>
      <c r="D894" s="143"/>
      <c r="E894" s="141">
        <v>0</v>
      </c>
      <c r="F894" s="144">
        <f t="shared" si="16"/>
        <v>-1</v>
      </c>
    </row>
    <row r="895" ht="16.9" customHeight="1" spans="1:6">
      <c r="A895" s="146" t="s">
        <v>765</v>
      </c>
      <c r="B895" s="141">
        <v>0</v>
      </c>
      <c r="C895" s="145">
        <v>0</v>
      </c>
      <c r="D895" s="143"/>
      <c r="E895" s="141">
        <v>0</v>
      </c>
      <c r="F895" s="144"/>
    </row>
    <row r="896" ht="16.9" customHeight="1" spans="1:6">
      <c r="A896" s="146" t="s">
        <v>766</v>
      </c>
      <c r="B896" s="141">
        <v>0</v>
      </c>
      <c r="C896" s="145">
        <v>0</v>
      </c>
      <c r="D896" s="143"/>
      <c r="E896" s="141">
        <v>0</v>
      </c>
      <c r="F896" s="144"/>
    </row>
    <row r="897" ht="16.9" customHeight="1" spans="1:6">
      <c r="A897" s="146" t="s">
        <v>767</v>
      </c>
      <c r="B897" s="141">
        <v>0</v>
      </c>
      <c r="C897" s="145">
        <v>0</v>
      </c>
      <c r="D897" s="143"/>
      <c r="E897" s="141">
        <v>0</v>
      </c>
      <c r="F897" s="144"/>
    </row>
    <row r="898" ht="16.9" customHeight="1" spans="1:6">
      <c r="A898" s="146" t="s">
        <v>768</v>
      </c>
      <c r="B898" s="141">
        <v>82</v>
      </c>
      <c r="C898" s="145">
        <v>0</v>
      </c>
      <c r="D898" s="143"/>
      <c r="E898" s="141">
        <v>60</v>
      </c>
      <c r="F898" s="144">
        <f t="shared" si="16"/>
        <v>-0.268292682926829</v>
      </c>
    </row>
    <row r="899" ht="16.9" customHeight="1" spans="1:6">
      <c r="A899" s="146" t="s">
        <v>769</v>
      </c>
      <c r="B899" s="141">
        <v>0</v>
      </c>
      <c r="C899" s="145">
        <v>0</v>
      </c>
      <c r="D899" s="143"/>
      <c r="E899" s="141">
        <v>0</v>
      </c>
      <c r="F899" s="144"/>
    </row>
    <row r="900" ht="16.9" customHeight="1" spans="1:6">
      <c r="A900" s="146" t="s">
        <v>770</v>
      </c>
      <c r="B900" s="141">
        <v>0</v>
      </c>
      <c r="C900" s="145">
        <v>0</v>
      </c>
      <c r="D900" s="143"/>
      <c r="E900" s="141">
        <v>0</v>
      </c>
      <c r="F900" s="144"/>
    </row>
    <row r="901" ht="16.9" customHeight="1" spans="1:6">
      <c r="A901" s="146" t="s">
        <v>771</v>
      </c>
      <c r="B901" s="141">
        <v>266</v>
      </c>
      <c r="C901" s="145">
        <v>0</v>
      </c>
      <c r="D901" s="143"/>
      <c r="E901" s="141">
        <v>301</v>
      </c>
      <c r="F901" s="144">
        <f t="shared" si="16"/>
        <v>0.131578947368421</v>
      </c>
    </row>
    <row r="902" ht="16.9" customHeight="1" spans="1:6">
      <c r="A902" s="146" t="s">
        <v>772</v>
      </c>
      <c r="B902" s="141">
        <v>30</v>
      </c>
      <c r="C902" s="145">
        <v>0</v>
      </c>
      <c r="D902" s="143"/>
      <c r="E902" s="141">
        <v>30</v>
      </c>
      <c r="F902" s="144">
        <f t="shared" ref="F902:F965" si="18">(E902-B902)/B902</f>
        <v>0</v>
      </c>
    </row>
    <row r="903" ht="16.9" customHeight="1" spans="1:6">
      <c r="A903" s="146" t="s">
        <v>773</v>
      </c>
      <c r="B903" s="141">
        <v>0</v>
      </c>
      <c r="C903" s="145">
        <v>0</v>
      </c>
      <c r="D903" s="143"/>
      <c r="E903" s="141">
        <v>36</v>
      </c>
      <c r="F903" s="144"/>
    </row>
    <row r="904" ht="16.9" customHeight="1" spans="1:6">
      <c r="A904" s="146" t="s">
        <v>774</v>
      </c>
      <c r="B904" s="141">
        <v>0</v>
      </c>
      <c r="C904" s="145">
        <v>0</v>
      </c>
      <c r="D904" s="143"/>
      <c r="E904" s="141">
        <v>96</v>
      </c>
      <c r="F904" s="144"/>
    </row>
    <row r="905" ht="16.9" customHeight="1" spans="1:6">
      <c r="A905" s="146" t="s">
        <v>775</v>
      </c>
      <c r="B905" s="141">
        <v>0</v>
      </c>
      <c r="C905" s="145">
        <v>0</v>
      </c>
      <c r="D905" s="143"/>
      <c r="E905" s="141">
        <v>0</v>
      </c>
      <c r="F905" s="144"/>
    </row>
    <row r="906" ht="16.9" customHeight="1" spans="1:6">
      <c r="A906" s="146" t="s">
        <v>776</v>
      </c>
      <c r="B906" s="141">
        <v>20</v>
      </c>
      <c r="C906" s="145">
        <v>0</v>
      </c>
      <c r="D906" s="143"/>
      <c r="E906" s="141">
        <v>27</v>
      </c>
      <c r="F906" s="144">
        <f t="shared" si="18"/>
        <v>0.35</v>
      </c>
    </row>
    <row r="907" ht="16.9" customHeight="1" spans="1:6">
      <c r="A907" s="146" t="s">
        <v>777</v>
      </c>
      <c r="B907" s="141">
        <v>0</v>
      </c>
      <c r="C907" s="145">
        <v>0</v>
      </c>
      <c r="D907" s="143"/>
      <c r="E907" s="141">
        <v>0</v>
      </c>
      <c r="F907" s="144"/>
    </row>
    <row r="908" ht="16.9" customHeight="1" spans="1:6">
      <c r="A908" s="146" t="s">
        <v>778</v>
      </c>
      <c r="B908" s="141">
        <v>0</v>
      </c>
      <c r="C908" s="145">
        <v>0</v>
      </c>
      <c r="D908" s="143"/>
      <c r="E908" s="141">
        <v>21</v>
      </c>
      <c r="F908" s="144"/>
    </row>
    <row r="909" ht="16.9" customHeight="1" spans="1:6">
      <c r="A909" s="146" t="s">
        <v>779</v>
      </c>
      <c r="B909" s="141">
        <v>109</v>
      </c>
      <c r="C909" s="145">
        <v>216</v>
      </c>
      <c r="D909" s="143"/>
      <c r="E909" s="141">
        <v>77</v>
      </c>
      <c r="F909" s="144">
        <f t="shared" si="18"/>
        <v>-0.293577981651376</v>
      </c>
    </row>
    <row r="910" ht="16.9" customHeight="1" spans="1:6">
      <c r="A910" s="146" t="s">
        <v>780</v>
      </c>
      <c r="B910" s="141">
        <v>685</v>
      </c>
      <c r="C910" s="145">
        <v>552</v>
      </c>
      <c r="D910" s="143"/>
      <c r="E910" s="141">
        <v>3610</v>
      </c>
      <c r="F910" s="144">
        <f t="shared" si="18"/>
        <v>4.27007299270073</v>
      </c>
    </row>
    <row r="911" ht="16.9" customHeight="1" spans="1:6">
      <c r="A911" s="140" t="s">
        <v>781</v>
      </c>
      <c r="B911" s="141">
        <f>SUM(B912:B938)</f>
        <v>2374</v>
      </c>
      <c r="C911" s="145">
        <f>SUM(C912:C938)</f>
        <v>1496</v>
      </c>
      <c r="D911" s="143"/>
      <c r="E911" s="141">
        <f>SUM(E912:E938)</f>
        <v>3251</v>
      </c>
      <c r="F911" s="144">
        <f t="shared" si="18"/>
        <v>0.369418702611626</v>
      </c>
    </row>
    <row r="912" ht="16.9" customHeight="1" spans="1:6">
      <c r="A912" s="146" t="s">
        <v>86</v>
      </c>
      <c r="B912" s="141">
        <v>583</v>
      </c>
      <c r="C912" s="145">
        <v>518</v>
      </c>
      <c r="D912" s="143"/>
      <c r="E912" s="141">
        <v>529</v>
      </c>
      <c r="F912" s="144">
        <f t="shared" si="18"/>
        <v>-0.0926243567753002</v>
      </c>
    </row>
    <row r="913" ht="16.9" customHeight="1" spans="1:6">
      <c r="A913" s="146" t="s">
        <v>87</v>
      </c>
      <c r="B913" s="141">
        <v>0</v>
      </c>
      <c r="C913" s="145">
        <v>84</v>
      </c>
      <c r="D913" s="143"/>
      <c r="E913" s="141">
        <v>0</v>
      </c>
      <c r="F913" s="144"/>
    </row>
    <row r="914" ht="16.9" customHeight="1" spans="1:6">
      <c r="A914" s="146" t="s">
        <v>88</v>
      </c>
      <c r="B914" s="141">
        <v>0</v>
      </c>
      <c r="C914" s="145">
        <v>0</v>
      </c>
      <c r="D914" s="143"/>
      <c r="E914" s="141">
        <v>0</v>
      </c>
      <c r="F914" s="144"/>
    </row>
    <row r="915" ht="16.9" customHeight="1" spans="1:6">
      <c r="A915" s="146" t="s">
        <v>782</v>
      </c>
      <c r="B915" s="141">
        <v>0</v>
      </c>
      <c r="C915" s="145">
        <v>0</v>
      </c>
      <c r="D915" s="143"/>
      <c r="E915" s="141">
        <v>20</v>
      </c>
      <c r="F915" s="144"/>
    </row>
    <row r="916" ht="16.9" customHeight="1" spans="1:6">
      <c r="A916" s="146" t="s">
        <v>783</v>
      </c>
      <c r="B916" s="141">
        <v>554</v>
      </c>
      <c r="C916" s="145">
        <v>0</v>
      </c>
      <c r="D916" s="143"/>
      <c r="E916" s="141">
        <v>384</v>
      </c>
      <c r="F916" s="144">
        <f t="shared" si="18"/>
        <v>-0.306859205776173</v>
      </c>
    </row>
    <row r="917" ht="16.9" customHeight="1" spans="1:6">
      <c r="A917" s="146" t="s">
        <v>784</v>
      </c>
      <c r="B917" s="141">
        <v>0</v>
      </c>
      <c r="C917" s="145">
        <v>0</v>
      </c>
      <c r="D917" s="143"/>
      <c r="E917" s="141">
        <v>30</v>
      </c>
      <c r="F917" s="144"/>
    </row>
    <row r="918" ht="16.9" customHeight="1" spans="1:6">
      <c r="A918" s="146" t="s">
        <v>785</v>
      </c>
      <c r="B918" s="141">
        <v>0</v>
      </c>
      <c r="C918" s="145">
        <v>0</v>
      </c>
      <c r="D918" s="143"/>
      <c r="E918" s="141">
        <v>0</v>
      </c>
      <c r="F918" s="144"/>
    </row>
    <row r="919" ht="16.9" customHeight="1" spans="1:6">
      <c r="A919" s="146" t="s">
        <v>786</v>
      </c>
      <c r="B919" s="141">
        <v>0</v>
      </c>
      <c r="C919" s="145">
        <v>0</v>
      </c>
      <c r="D919" s="143"/>
      <c r="E919" s="141">
        <v>0</v>
      </c>
      <c r="F919" s="144"/>
    </row>
    <row r="920" ht="16.9" customHeight="1" spans="1:6">
      <c r="A920" s="146" t="s">
        <v>787</v>
      </c>
      <c r="B920" s="141">
        <v>579</v>
      </c>
      <c r="C920" s="145">
        <v>562</v>
      </c>
      <c r="D920" s="143"/>
      <c r="E920" s="141">
        <v>562</v>
      </c>
      <c r="F920" s="144">
        <f t="shared" si="18"/>
        <v>-0.0293609671848014</v>
      </c>
    </row>
    <row r="921" ht="16.9" customHeight="1" spans="1:6">
      <c r="A921" s="146" t="s">
        <v>788</v>
      </c>
      <c r="B921" s="141">
        <v>0</v>
      </c>
      <c r="C921" s="145">
        <v>0</v>
      </c>
      <c r="D921" s="143"/>
      <c r="E921" s="141">
        <v>0</v>
      </c>
      <c r="F921" s="144"/>
    </row>
    <row r="922" ht="16.9" customHeight="1" spans="1:6">
      <c r="A922" s="146" t="s">
        <v>789</v>
      </c>
      <c r="B922" s="141">
        <v>0</v>
      </c>
      <c r="C922" s="145">
        <v>0</v>
      </c>
      <c r="D922" s="143"/>
      <c r="E922" s="141">
        <v>0</v>
      </c>
      <c r="F922" s="144"/>
    </row>
    <row r="923" ht="16.9" customHeight="1" spans="1:6">
      <c r="A923" s="146" t="s">
        <v>790</v>
      </c>
      <c r="B923" s="141">
        <v>0</v>
      </c>
      <c r="C923" s="145">
        <v>0</v>
      </c>
      <c r="D923" s="143"/>
      <c r="E923" s="141">
        <v>0</v>
      </c>
      <c r="F923" s="144"/>
    </row>
    <row r="924" ht="16.9" customHeight="1" spans="1:6">
      <c r="A924" s="146" t="s">
        <v>791</v>
      </c>
      <c r="B924" s="141">
        <v>33</v>
      </c>
      <c r="C924" s="145">
        <v>0</v>
      </c>
      <c r="D924" s="143"/>
      <c r="E924" s="141">
        <v>0</v>
      </c>
      <c r="F924" s="144">
        <f t="shared" si="18"/>
        <v>-1</v>
      </c>
    </row>
    <row r="925" ht="16.9" customHeight="1" spans="1:6">
      <c r="A925" s="146" t="s">
        <v>792</v>
      </c>
      <c r="B925" s="141">
        <v>0</v>
      </c>
      <c r="C925" s="145">
        <v>0</v>
      </c>
      <c r="D925" s="143"/>
      <c r="E925" s="141">
        <v>0</v>
      </c>
      <c r="F925" s="144"/>
    </row>
    <row r="926" ht="16.9" customHeight="1" spans="1:6">
      <c r="A926" s="146" t="s">
        <v>793</v>
      </c>
      <c r="B926" s="141">
        <v>0</v>
      </c>
      <c r="C926" s="145">
        <v>0</v>
      </c>
      <c r="D926" s="143"/>
      <c r="E926" s="141">
        <v>0</v>
      </c>
      <c r="F926" s="144"/>
    </row>
    <row r="927" ht="16.9" customHeight="1" spans="1:6">
      <c r="A927" s="146" t="s">
        <v>794</v>
      </c>
      <c r="B927" s="141">
        <v>0</v>
      </c>
      <c r="C927" s="145">
        <v>0</v>
      </c>
      <c r="D927" s="143"/>
      <c r="E927" s="141">
        <v>0</v>
      </c>
      <c r="F927" s="144"/>
    </row>
    <row r="928" ht="16.9" customHeight="1" spans="1:6">
      <c r="A928" s="146" t="s">
        <v>795</v>
      </c>
      <c r="B928" s="141">
        <v>0</v>
      </c>
      <c r="C928" s="145">
        <v>0</v>
      </c>
      <c r="D928" s="143"/>
      <c r="E928" s="141">
        <v>0</v>
      </c>
      <c r="F928" s="144"/>
    </row>
    <row r="929" ht="16.9" customHeight="1" spans="1:6">
      <c r="A929" s="146" t="s">
        <v>796</v>
      </c>
      <c r="B929" s="141">
        <v>0</v>
      </c>
      <c r="C929" s="145">
        <v>0</v>
      </c>
      <c r="D929" s="143"/>
      <c r="E929" s="141">
        <v>0</v>
      </c>
      <c r="F929" s="144"/>
    </row>
    <row r="930" ht="16.9" customHeight="1" spans="1:6">
      <c r="A930" s="146" t="s">
        <v>797</v>
      </c>
      <c r="B930" s="141">
        <v>2</v>
      </c>
      <c r="C930" s="145">
        <v>0</v>
      </c>
      <c r="D930" s="143"/>
      <c r="E930" s="141">
        <v>0</v>
      </c>
      <c r="F930" s="144">
        <f t="shared" si="18"/>
        <v>-1</v>
      </c>
    </row>
    <row r="931" ht="16.9" customHeight="1" spans="1:6">
      <c r="A931" s="146" t="s">
        <v>798</v>
      </c>
      <c r="B931" s="141">
        <v>0</v>
      </c>
      <c r="C931" s="145">
        <v>0</v>
      </c>
      <c r="D931" s="143"/>
      <c r="E931" s="141">
        <v>0</v>
      </c>
      <c r="F931" s="144"/>
    </row>
    <row r="932" ht="16.9" customHeight="1" spans="1:6">
      <c r="A932" s="146" t="s">
        <v>799</v>
      </c>
      <c r="B932" s="141">
        <v>0</v>
      </c>
      <c r="C932" s="145">
        <v>0</v>
      </c>
      <c r="D932" s="143"/>
      <c r="E932" s="141">
        <v>0</v>
      </c>
      <c r="F932" s="144"/>
    </row>
    <row r="933" ht="16.9" customHeight="1" spans="1:6">
      <c r="A933" s="146" t="s">
        <v>800</v>
      </c>
      <c r="B933" s="141">
        <v>0</v>
      </c>
      <c r="C933" s="145">
        <v>0</v>
      </c>
      <c r="D933" s="143"/>
      <c r="E933" s="141">
        <v>0</v>
      </c>
      <c r="F933" s="144"/>
    </row>
    <row r="934" ht="16.9" customHeight="1" spans="1:6">
      <c r="A934" s="146" t="s">
        <v>801</v>
      </c>
      <c r="B934" s="141">
        <v>0</v>
      </c>
      <c r="C934" s="145">
        <v>0</v>
      </c>
      <c r="D934" s="143"/>
      <c r="E934" s="141">
        <v>0</v>
      </c>
      <c r="F934" s="144"/>
    </row>
    <row r="935" ht="16.9" customHeight="1" spans="1:6">
      <c r="A935" s="146" t="s">
        <v>802</v>
      </c>
      <c r="B935" s="141">
        <v>17</v>
      </c>
      <c r="C935" s="145">
        <v>0</v>
      </c>
      <c r="D935" s="143"/>
      <c r="E935" s="141">
        <v>0</v>
      </c>
      <c r="F935" s="144">
        <f t="shared" si="18"/>
        <v>-1</v>
      </c>
    </row>
    <row r="936" ht="16.9" customHeight="1" spans="1:6">
      <c r="A936" s="146" t="s">
        <v>803</v>
      </c>
      <c r="B936" s="141">
        <v>46</v>
      </c>
      <c r="C936" s="145">
        <v>0</v>
      </c>
      <c r="D936" s="143"/>
      <c r="E936" s="141">
        <v>29</v>
      </c>
      <c r="F936" s="144">
        <f t="shared" si="18"/>
        <v>-0.369565217391304</v>
      </c>
    </row>
    <row r="937" ht="16.9" customHeight="1" spans="1:6">
      <c r="A937" s="146" t="s">
        <v>804</v>
      </c>
      <c r="B937" s="141">
        <v>88</v>
      </c>
      <c r="C937" s="145">
        <v>0</v>
      </c>
      <c r="D937" s="143"/>
      <c r="E937" s="141">
        <v>413</v>
      </c>
      <c r="F937" s="144">
        <f t="shared" si="18"/>
        <v>3.69318181818182</v>
      </c>
    </row>
    <row r="938" ht="16.9" customHeight="1" spans="1:6">
      <c r="A938" s="146" t="s">
        <v>805</v>
      </c>
      <c r="B938" s="141">
        <v>472</v>
      </c>
      <c r="C938" s="145">
        <v>332</v>
      </c>
      <c r="D938" s="143"/>
      <c r="E938" s="141">
        <v>1284</v>
      </c>
      <c r="F938" s="144">
        <f t="shared" si="18"/>
        <v>1.72033898305085</v>
      </c>
    </row>
    <row r="939" ht="16.9" customHeight="1" spans="1:6">
      <c r="A939" s="140" t="s">
        <v>806</v>
      </c>
      <c r="B939" s="141">
        <f>SUM(B940:B965)</f>
        <v>13846</v>
      </c>
      <c r="C939" s="145">
        <f>SUM(C940:C965)</f>
        <v>3625</v>
      </c>
      <c r="D939" s="143"/>
      <c r="E939" s="141">
        <f>SUM(E940:E965)</f>
        <v>6921</v>
      </c>
      <c r="F939" s="144">
        <f t="shared" si="18"/>
        <v>-0.500144446049401</v>
      </c>
    </row>
    <row r="940" ht="16.9" customHeight="1" spans="1:6">
      <c r="A940" s="146" t="s">
        <v>86</v>
      </c>
      <c r="B940" s="141">
        <v>527</v>
      </c>
      <c r="C940" s="145">
        <v>355</v>
      </c>
      <c r="D940" s="143"/>
      <c r="E940" s="141">
        <v>480</v>
      </c>
      <c r="F940" s="144">
        <f t="shared" si="18"/>
        <v>-0.0891840607210626</v>
      </c>
    </row>
    <row r="941" ht="16.9" customHeight="1" spans="1:6">
      <c r="A941" s="146" t="s">
        <v>87</v>
      </c>
      <c r="B941" s="141">
        <v>0</v>
      </c>
      <c r="C941" s="145">
        <v>139</v>
      </c>
      <c r="D941" s="143"/>
      <c r="E941" s="141">
        <v>0</v>
      </c>
      <c r="F941" s="144"/>
    </row>
    <row r="942" ht="16.9" customHeight="1" spans="1:6">
      <c r="A942" s="146" t="s">
        <v>88</v>
      </c>
      <c r="B942" s="141">
        <v>0</v>
      </c>
      <c r="C942" s="145">
        <v>0</v>
      </c>
      <c r="D942" s="143"/>
      <c r="E942" s="141">
        <v>0</v>
      </c>
      <c r="F942" s="144"/>
    </row>
    <row r="943" ht="16.9" customHeight="1" spans="1:6">
      <c r="A943" s="146" t="s">
        <v>807</v>
      </c>
      <c r="B943" s="141">
        <v>0</v>
      </c>
      <c r="C943" s="145">
        <v>0</v>
      </c>
      <c r="D943" s="143"/>
      <c r="E943" s="141">
        <v>0</v>
      </c>
      <c r="F943" s="144"/>
    </row>
    <row r="944" ht="16.9" customHeight="1" spans="1:6">
      <c r="A944" s="146" t="s">
        <v>808</v>
      </c>
      <c r="B944" s="141">
        <v>2615</v>
      </c>
      <c r="C944" s="145">
        <v>372</v>
      </c>
      <c r="D944" s="143"/>
      <c r="E944" s="141">
        <v>967</v>
      </c>
      <c r="F944" s="144">
        <f t="shared" si="18"/>
        <v>-0.630210325047801</v>
      </c>
    </row>
    <row r="945" ht="16.9" customHeight="1" spans="1:6">
      <c r="A945" s="146" t="s">
        <v>809</v>
      </c>
      <c r="B945" s="141">
        <v>149</v>
      </c>
      <c r="C945" s="145">
        <v>0</v>
      </c>
      <c r="D945" s="143"/>
      <c r="E945" s="141">
        <v>117</v>
      </c>
      <c r="F945" s="144">
        <f t="shared" si="18"/>
        <v>-0.214765100671141</v>
      </c>
    </row>
    <row r="946" ht="16.9" customHeight="1" spans="1:6">
      <c r="A946" s="146" t="s">
        <v>810</v>
      </c>
      <c r="B946" s="141">
        <v>0</v>
      </c>
      <c r="C946" s="145">
        <v>0</v>
      </c>
      <c r="D946" s="143"/>
      <c r="E946" s="141">
        <v>0</v>
      </c>
      <c r="F946" s="144"/>
    </row>
    <row r="947" ht="16.9" customHeight="1" spans="1:6">
      <c r="A947" s="146" t="s">
        <v>811</v>
      </c>
      <c r="B947" s="141">
        <v>0</v>
      </c>
      <c r="C947" s="145">
        <v>0</v>
      </c>
      <c r="D947" s="143"/>
      <c r="E947" s="141">
        <v>0</v>
      </c>
      <c r="F947" s="144"/>
    </row>
    <row r="948" ht="16.9" customHeight="1" spans="1:6">
      <c r="A948" s="146" t="s">
        <v>812</v>
      </c>
      <c r="B948" s="141">
        <v>0</v>
      </c>
      <c r="C948" s="145">
        <v>0</v>
      </c>
      <c r="D948" s="143"/>
      <c r="E948" s="141">
        <v>0</v>
      </c>
      <c r="F948" s="144"/>
    </row>
    <row r="949" ht="16.9" customHeight="1" spans="1:6">
      <c r="A949" s="146" t="s">
        <v>813</v>
      </c>
      <c r="B949" s="141">
        <v>0</v>
      </c>
      <c r="C949" s="145">
        <v>108</v>
      </c>
      <c r="D949" s="143"/>
      <c r="E949" s="141">
        <v>1</v>
      </c>
      <c r="F949" s="144"/>
    </row>
    <row r="950" ht="16.9" customHeight="1" spans="1:6">
      <c r="A950" s="146" t="s">
        <v>814</v>
      </c>
      <c r="B950" s="141">
        <v>0</v>
      </c>
      <c r="C950" s="145">
        <v>0</v>
      </c>
      <c r="D950" s="143"/>
      <c r="E950" s="141">
        <v>0</v>
      </c>
      <c r="F950" s="144"/>
    </row>
    <row r="951" ht="16.9" customHeight="1" spans="1:6">
      <c r="A951" s="146" t="s">
        <v>815</v>
      </c>
      <c r="B951" s="141">
        <v>0</v>
      </c>
      <c r="C951" s="145">
        <v>0</v>
      </c>
      <c r="D951" s="143"/>
      <c r="E951" s="141">
        <v>0</v>
      </c>
      <c r="F951" s="144"/>
    </row>
    <row r="952" ht="16.9" customHeight="1" spans="1:6">
      <c r="A952" s="146" t="s">
        <v>816</v>
      </c>
      <c r="B952" s="141">
        <v>0</v>
      </c>
      <c r="C952" s="145">
        <v>0</v>
      </c>
      <c r="D952" s="143"/>
      <c r="E952" s="141">
        <v>0</v>
      </c>
      <c r="F952" s="144"/>
    </row>
    <row r="953" ht="16.9" customHeight="1" spans="1:6">
      <c r="A953" s="146" t="s">
        <v>817</v>
      </c>
      <c r="B953" s="141">
        <v>7543</v>
      </c>
      <c r="C953" s="145">
        <v>30</v>
      </c>
      <c r="D953" s="143"/>
      <c r="E953" s="141">
        <v>433</v>
      </c>
      <c r="F953" s="144">
        <f t="shared" si="18"/>
        <v>-0.942595784170754</v>
      </c>
    </row>
    <row r="954" ht="16.9" customHeight="1" spans="1:6">
      <c r="A954" s="146" t="s">
        <v>818</v>
      </c>
      <c r="B954" s="141">
        <v>0</v>
      </c>
      <c r="C954" s="145">
        <v>0</v>
      </c>
      <c r="D954" s="143"/>
      <c r="E954" s="141">
        <v>0</v>
      </c>
      <c r="F954" s="144"/>
    </row>
    <row r="955" ht="16.9" customHeight="1" spans="1:6">
      <c r="A955" s="146" t="s">
        <v>819</v>
      </c>
      <c r="B955" s="141">
        <v>2663</v>
      </c>
      <c r="C955" s="145">
        <v>0</v>
      </c>
      <c r="D955" s="143"/>
      <c r="E955" s="141">
        <v>1324</v>
      </c>
      <c r="F955" s="144">
        <f t="shared" si="18"/>
        <v>-0.502816372512204</v>
      </c>
    </row>
    <row r="956" ht="16.9" customHeight="1" spans="1:6">
      <c r="A956" s="146" t="s">
        <v>820</v>
      </c>
      <c r="B956" s="141">
        <v>0</v>
      </c>
      <c r="C956" s="145">
        <v>0</v>
      </c>
      <c r="D956" s="143"/>
      <c r="E956" s="141">
        <v>0</v>
      </c>
      <c r="F956" s="144"/>
    </row>
    <row r="957" ht="16.9" customHeight="1" spans="1:6">
      <c r="A957" s="146" t="s">
        <v>821</v>
      </c>
      <c r="B957" s="141">
        <v>0</v>
      </c>
      <c r="C957" s="145">
        <v>0</v>
      </c>
      <c r="D957" s="143"/>
      <c r="E957" s="141">
        <v>0</v>
      </c>
      <c r="F957" s="144"/>
    </row>
    <row r="958" ht="16.9" customHeight="1" spans="1:6">
      <c r="A958" s="146" t="s">
        <v>822</v>
      </c>
      <c r="B958" s="141">
        <v>0</v>
      </c>
      <c r="C958" s="145">
        <v>0</v>
      </c>
      <c r="D958" s="143"/>
      <c r="E958" s="141">
        <v>0</v>
      </c>
      <c r="F958" s="144"/>
    </row>
    <row r="959" ht="16.9" customHeight="1" spans="1:6">
      <c r="A959" s="146" t="s">
        <v>823</v>
      </c>
      <c r="B959" s="141">
        <v>250</v>
      </c>
      <c r="C959" s="145">
        <v>0</v>
      </c>
      <c r="D959" s="143"/>
      <c r="E959" s="141">
        <v>0</v>
      </c>
      <c r="F959" s="144">
        <f t="shared" si="18"/>
        <v>-1</v>
      </c>
    </row>
    <row r="960" ht="16.9" customHeight="1" spans="1:6">
      <c r="A960" s="146" t="s">
        <v>824</v>
      </c>
      <c r="B960" s="141">
        <v>3</v>
      </c>
      <c r="C960" s="145">
        <v>0</v>
      </c>
      <c r="D960" s="143"/>
      <c r="E960" s="141">
        <v>0</v>
      </c>
      <c r="F960" s="144">
        <f t="shared" si="18"/>
        <v>-1</v>
      </c>
    </row>
    <row r="961" ht="16.9" customHeight="1" spans="1:6">
      <c r="A961" s="146" t="s">
        <v>825</v>
      </c>
      <c r="B961" s="141">
        <v>3</v>
      </c>
      <c r="C961" s="145">
        <v>0</v>
      </c>
      <c r="D961" s="143"/>
      <c r="E961" s="141">
        <v>5</v>
      </c>
      <c r="F961" s="144">
        <f t="shared" si="18"/>
        <v>0.666666666666667</v>
      </c>
    </row>
    <row r="962" ht="16.9" customHeight="1" spans="1:6">
      <c r="A962" s="146" t="s">
        <v>798</v>
      </c>
      <c r="B962" s="141">
        <v>0</v>
      </c>
      <c r="C962" s="145">
        <v>0</v>
      </c>
      <c r="D962" s="143"/>
      <c r="E962" s="141">
        <v>0</v>
      </c>
      <c r="F962" s="144"/>
    </row>
    <row r="963" ht="16.9" customHeight="1" spans="1:6">
      <c r="A963" s="146" t="s">
        <v>826</v>
      </c>
      <c r="B963" s="141">
        <v>0</v>
      </c>
      <c r="C963" s="145">
        <v>0</v>
      </c>
      <c r="D963" s="143"/>
      <c r="E963" s="141">
        <v>0</v>
      </c>
      <c r="F963" s="144"/>
    </row>
    <row r="964" ht="16.9" customHeight="1" spans="1:6">
      <c r="A964" s="146" t="s">
        <v>827</v>
      </c>
      <c r="B964" s="141">
        <v>14</v>
      </c>
      <c r="C964" s="145">
        <v>0</v>
      </c>
      <c r="D964" s="143"/>
      <c r="E964" s="141">
        <v>0</v>
      </c>
      <c r="F964" s="144">
        <f t="shared" si="18"/>
        <v>-1</v>
      </c>
    </row>
    <row r="965" ht="16.9" customHeight="1" spans="1:6">
      <c r="A965" s="146" t="s">
        <v>828</v>
      </c>
      <c r="B965" s="141">
        <v>79</v>
      </c>
      <c r="C965" s="145">
        <v>2621</v>
      </c>
      <c r="D965" s="143"/>
      <c r="E965" s="141">
        <v>3594</v>
      </c>
      <c r="F965" s="144">
        <f t="shared" si="18"/>
        <v>44.4936708860759</v>
      </c>
    </row>
    <row r="966" ht="16.9" customHeight="1" spans="1:6">
      <c r="A966" s="140" t="s">
        <v>829</v>
      </c>
      <c r="B966" s="141">
        <f>SUM(B967:B976)</f>
        <v>0</v>
      </c>
      <c r="C966" s="143"/>
      <c r="D966" s="143"/>
      <c r="E966" s="143"/>
      <c r="F966" s="144"/>
    </row>
    <row r="967" ht="16.9" customHeight="1" spans="1:6">
      <c r="A967" s="146" t="s">
        <v>86</v>
      </c>
      <c r="B967" s="141">
        <v>0</v>
      </c>
      <c r="C967" s="143"/>
      <c r="D967" s="143"/>
      <c r="E967" s="143"/>
      <c r="F967" s="144"/>
    </row>
    <row r="968" ht="16.9" customHeight="1" spans="1:6">
      <c r="A968" s="146" t="s">
        <v>87</v>
      </c>
      <c r="B968" s="141">
        <v>0</v>
      </c>
      <c r="C968" s="143"/>
      <c r="D968" s="143"/>
      <c r="E968" s="143"/>
      <c r="F968" s="144"/>
    </row>
    <row r="969" ht="16.9" customHeight="1" spans="1:6">
      <c r="A969" s="146" t="s">
        <v>88</v>
      </c>
      <c r="B969" s="141">
        <v>0</v>
      </c>
      <c r="C969" s="143"/>
      <c r="D969" s="143"/>
      <c r="E969" s="143"/>
      <c r="F969" s="144"/>
    </row>
    <row r="970" ht="16.9" customHeight="1" spans="1:6">
      <c r="A970" s="146" t="s">
        <v>830</v>
      </c>
      <c r="B970" s="141">
        <v>0</v>
      </c>
      <c r="C970" s="143"/>
      <c r="D970" s="143"/>
      <c r="E970" s="143"/>
      <c r="F970" s="144"/>
    </row>
    <row r="971" ht="16.9" customHeight="1" spans="1:6">
      <c r="A971" s="146" t="s">
        <v>831</v>
      </c>
      <c r="B971" s="141">
        <v>0</v>
      </c>
      <c r="C971" s="143"/>
      <c r="D971" s="143"/>
      <c r="E971" s="143"/>
      <c r="F971" s="144"/>
    </row>
    <row r="972" ht="16.9" customHeight="1" spans="1:6">
      <c r="A972" s="146" t="s">
        <v>832</v>
      </c>
      <c r="B972" s="141">
        <v>0</v>
      </c>
      <c r="C972" s="143"/>
      <c r="D972" s="143"/>
      <c r="E972" s="143"/>
      <c r="F972" s="144"/>
    </row>
    <row r="973" ht="16.9" customHeight="1" spans="1:6">
      <c r="A973" s="146" t="s">
        <v>833</v>
      </c>
      <c r="B973" s="141">
        <v>0</v>
      </c>
      <c r="C973" s="143"/>
      <c r="D973" s="143"/>
      <c r="E973" s="143"/>
      <c r="F973" s="144"/>
    </row>
    <row r="974" ht="16.9" customHeight="1" spans="1:6">
      <c r="A974" s="146" t="s">
        <v>834</v>
      </c>
      <c r="B974" s="141">
        <v>0</v>
      </c>
      <c r="C974" s="143"/>
      <c r="D974" s="143"/>
      <c r="E974" s="143"/>
      <c r="F974" s="144"/>
    </row>
    <row r="975" ht="16.9" customHeight="1" spans="1:6">
      <c r="A975" s="146" t="s">
        <v>835</v>
      </c>
      <c r="B975" s="141">
        <v>0</v>
      </c>
      <c r="C975" s="143"/>
      <c r="D975" s="143"/>
      <c r="E975" s="143"/>
      <c r="F975" s="144"/>
    </row>
    <row r="976" ht="16.9" customHeight="1" spans="1:6">
      <c r="A976" s="146" t="s">
        <v>836</v>
      </c>
      <c r="B976" s="141">
        <v>0</v>
      </c>
      <c r="C976" s="143"/>
      <c r="D976" s="143"/>
      <c r="E976" s="143"/>
      <c r="F976" s="144"/>
    </row>
    <row r="977" ht="16.9" customHeight="1" spans="1:6">
      <c r="A977" s="140" t="s">
        <v>837</v>
      </c>
      <c r="B977" s="141">
        <f>SUM(B978:B987)</f>
        <v>2352</v>
      </c>
      <c r="C977" s="145">
        <f>SUM(C978:C987)</f>
        <v>1286</v>
      </c>
      <c r="D977" s="143"/>
      <c r="E977" s="141">
        <f>SUM(E978:E987)</f>
        <v>2102</v>
      </c>
      <c r="F977" s="144">
        <f t="shared" ref="F977:F1020" si="19">(E977-B977)/B977</f>
        <v>-0.106292517006803</v>
      </c>
    </row>
    <row r="978" ht="16.9" customHeight="1" spans="1:6">
      <c r="A978" s="146" t="s">
        <v>86</v>
      </c>
      <c r="B978" s="141">
        <v>0</v>
      </c>
      <c r="C978" s="145"/>
      <c r="D978" s="143"/>
      <c r="E978" s="141">
        <v>0</v>
      </c>
      <c r="F978" s="144"/>
    </row>
    <row r="979" ht="16.9" customHeight="1" spans="1:6">
      <c r="A979" s="146" t="s">
        <v>87</v>
      </c>
      <c r="B979" s="141">
        <v>0</v>
      </c>
      <c r="C979" s="145"/>
      <c r="D979" s="143"/>
      <c r="E979" s="141">
        <v>0</v>
      </c>
      <c r="F979" s="144"/>
    </row>
    <row r="980" ht="16.9" customHeight="1" spans="1:6">
      <c r="A980" s="146" t="s">
        <v>88</v>
      </c>
      <c r="B980" s="141">
        <v>0</v>
      </c>
      <c r="C980" s="145"/>
      <c r="D980" s="143"/>
      <c r="E980" s="141">
        <v>389</v>
      </c>
      <c r="F980" s="144"/>
    </row>
    <row r="981" ht="16.9" customHeight="1" spans="1:6">
      <c r="A981" s="146" t="s">
        <v>838</v>
      </c>
      <c r="B981" s="141">
        <v>1303</v>
      </c>
      <c r="C981" s="145"/>
      <c r="D981" s="143"/>
      <c r="E981" s="141">
        <v>0</v>
      </c>
      <c r="F981" s="144">
        <f t="shared" si="19"/>
        <v>-1</v>
      </c>
    </row>
    <row r="982" ht="16.9" customHeight="1" spans="1:6">
      <c r="A982" s="146" t="s">
        <v>839</v>
      </c>
      <c r="B982" s="141">
        <v>0</v>
      </c>
      <c r="C982" s="145"/>
      <c r="D982" s="143"/>
      <c r="E982" s="141">
        <v>0</v>
      </c>
      <c r="F982" s="144"/>
    </row>
    <row r="983" ht="16.9" customHeight="1" spans="1:6">
      <c r="A983" s="146" t="s">
        <v>840</v>
      </c>
      <c r="B983" s="141">
        <v>0</v>
      </c>
      <c r="C983" s="145"/>
      <c r="D983" s="143"/>
      <c r="E983" s="141">
        <v>0</v>
      </c>
      <c r="F983" s="144"/>
    </row>
    <row r="984" ht="16.9" customHeight="1" spans="1:6">
      <c r="A984" s="146" t="s">
        <v>841</v>
      </c>
      <c r="B984" s="141">
        <v>0</v>
      </c>
      <c r="C984" s="145"/>
      <c r="D984" s="143"/>
      <c r="E984" s="141">
        <v>0</v>
      </c>
      <c r="F984" s="144"/>
    </row>
    <row r="985" ht="16.9" customHeight="1" spans="1:6">
      <c r="A985" s="146" t="s">
        <v>842</v>
      </c>
      <c r="B985" s="141">
        <v>0</v>
      </c>
      <c r="C985" s="145"/>
      <c r="D985" s="143"/>
      <c r="E985" s="141">
        <v>0</v>
      </c>
      <c r="F985" s="144"/>
    </row>
    <row r="986" ht="16.9" customHeight="1" spans="1:6">
      <c r="A986" s="146" t="s">
        <v>843</v>
      </c>
      <c r="B986" s="141">
        <v>0</v>
      </c>
      <c r="C986" s="145"/>
      <c r="D986" s="143"/>
      <c r="E986" s="141">
        <v>0</v>
      </c>
      <c r="F986" s="144"/>
    </row>
    <row r="987" ht="16.9" customHeight="1" spans="1:6">
      <c r="A987" s="146" t="s">
        <v>844</v>
      </c>
      <c r="B987" s="141">
        <v>1049</v>
      </c>
      <c r="C987" s="145">
        <v>1286</v>
      </c>
      <c r="D987" s="143"/>
      <c r="E987" s="141">
        <v>1713</v>
      </c>
      <c r="F987" s="144">
        <f t="shared" si="19"/>
        <v>0.632983794089609</v>
      </c>
    </row>
    <row r="988" ht="16.9" customHeight="1" spans="1:6">
      <c r="A988" s="140" t="s">
        <v>845</v>
      </c>
      <c r="B988" s="141">
        <f>SUM(B989:B993)</f>
        <v>1421</v>
      </c>
      <c r="C988" s="145">
        <f>SUM(C989:C993)</f>
        <v>355</v>
      </c>
      <c r="D988" s="143"/>
      <c r="E988" s="141">
        <f>SUM(E989:E993)</f>
        <v>1583</v>
      </c>
      <c r="F988" s="144">
        <f t="shared" si="19"/>
        <v>0.114004222378607</v>
      </c>
    </row>
    <row r="989" ht="16.9" customHeight="1" spans="1:6">
      <c r="A989" s="146" t="s">
        <v>418</v>
      </c>
      <c r="B989" s="141">
        <v>39</v>
      </c>
      <c r="C989" s="145">
        <v>56</v>
      </c>
      <c r="D989" s="143"/>
      <c r="E989" s="141">
        <v>40</v>
      </c>
      <c r="F989" s="144">
        <f t="shared" si="19"/>
        <v>0.0256410256410256</v>
      </c>
    </row>
    <row r="990" ht="16.9" customHeight="1" spans="1:6">
      <c r="A990" s="146" t="s">
        <v>846</v>
      </c>
      <c r="B990" s="141">
        <v>961</v>
      </c>
      <c r="C990" s="145">
        <v>0</v>
      </c>
      <c r="D990" s="143"/>
      <c r="E990" s="141">
        <v>47</v>
      </c>
      <c r="F990" s="144">
        <f t="shared" si="19"/>
        <v>-0.951092611862643</v>
      </c>
    </row>
    <row r="991" ht="16.9" customHeight="1" spans="1:6">
      <c r="A991" s="146" t="s">
        <v>847</v>
      </c>
      <c r="B991" s="141">
        <v>189</v>
      </c>
      <c r="C991" s="145">
        <v>0</v>
      </c>
      <c r="D991" s="143"/>
      <c r="E991" s="141">
        <v>103</v>
      </c>
      <c r="F991" s="144">
        <f t="shared" si="19"/>
        <v>-0.455026455026455</v>
      </c>
    </row>
    <row r="992" ht="16.9" customHeight="1" spans="1:6">
      <c r="A992" s="146" t="s">
        <v>848</v>
      </c>
      <c r="B992" s="141">
        <v>0</v>
      </c>
      <c r="C992" s="145">
        <v>0</v>
      </c>
      <c r="D992" s="143"/>
      <c r="E992" s="141">
        <v>0</v>
      </c>
      <c r="F992" s="144"/>
    </row>
    <row r="993" ht="16.9" customHeight="1" spans="1:6">
      <c r="A993" s="146" t="s">
        <v>849</v>
      </c>
      <c r="B993" s="141">
        <v>232</v>
      </c>
      <c r="C993" s="145">
        <v>299</v>
      </c>
      <c r="D993" s="143"/>
      <c r="E993" s="141">
        <v>1393</v>
      </c>
      <c r="F993" s="144">
        <f t="shared" si="19"/>
        <v>5.00431034482759</v>
      </c>
    </row>
    <row r="994" ht="16.9" customHeight="1" spans="1:6">
      <c r="A994" s="140" t="s">
        <v>850</v>
      </c>
      <c r="B994" s="141">
        <f>SUM(B995:B1000)</f>
        <v>1393</v>
      </c>
      <c r="C994" s="145">
        <f>SUM(C995:C1000)</f>
        <v>206</v>
      </c>
      <c r="D994" s="143"/>
      <c r="E994" s="141">
        <f>SUM(E995:E1000)</f>
        <v>3290</v>
      </c>
      <c r="F994" s="144">
        <f t="shared" si="19"/>
        <v>1.36180904522613</v>
      </c>
    </row>
    <row r="995" ht="16.9" customHeight="1" spans="1:6">
      <c r="A995" s="146" t="s">
        <v>851</v>
      </c>
      <c r="B995" s="141">
        <v>686</v>
      </c>
      <c r="C995" s="145"/>
      <c r="D995" s="143"/>
      <c r="E995" s="141">
        <v>1344</v>
      </c>
      <c r="F995" s="144">
        <f t="shared" si="19"/>
        <v>0.959183673469388</v>
      </c>
    </row>
    <row r="996" ht="16.9" customHeight="1" spans="1:6">
      <c r="A996" s="146" t="s">
        <v>852</v>
      </c>
      <c r="B996" s="141">
        <v>0</v>
      </c>
      <c r="C996" s="145"/>
      <c r="D996" s="143"/>
      <c r="E996" s="141">
        <v>0</v>
      </c>
      <c r="F996" s="144"/>
    </row>
    <row r="997" ht="16.9" customHeight="1" spans="1:6">
      <c r="A997" s="146" t="s">
        <v>853</v>
      </c>
      <c r="B997" s="141">
        <v>707</v>
      </c>
      <c r="C997" s="145"/>
      <c r="D997" s="143"/>
      <c r="E997" s="141">
        <v>746</v>
      </c>
      <c r="F997" s="144">
        <f t="shared" si="19"/>
        <v>0.0551626591230552</v>
      </c>
    </row>
    <row r="998" ht="16.9" customHeight="1" spans="1:6">
      <c r="A998" s="146" t="s">
        <v>854</v>
      </c>
      <c r="B998" s="141">
        <v>0</v>
      </c>
      <c r="C998" s="145"/>
      <c r="D998" s="143"/>
      <c r="E998" s="141">
        <v>0</v>
      </c>
      <c r="F998" s="144"/>
    </row>
    <row r="999" ht="16.9" customHeight="1" spans="1:6">
      <c r="A999" s="146" t="s">
        <v>855</v>
      </c>
      <c r="B999" s="141">
        <v>0</v>
      </c>
      <c r="C999" s="145"/>
      <c r="D999" s="143"/>
      <c r="E999" s="141">
        <v>0</v>
      </c>
      <c r="F999" s="144"/>
    </row>
    <row r="1000" ht="16.9" customHeight="1" spans="1:6">
      <c r="A1000" s="146" t="s">
        <v>856</v>
      </c>
      <c r="B1000" s="141">
        <v>0</v>
      </c>
      <c r="C1000" s="145">
        <v>206</v>
      </c>
      <c r="D1000" s="143"/>
      <c r="E1000" s="141">
        <v>1200</v>
      </c>
      <c r="F1000" s="144"/>
    </row>
    <row r="1001" ht="16.9" customHeight="1" spans="1:6">
      <c r="A1001" s="140" t="s">
        <v>857</v>
      </c>
      <c r="B1001" s="141">
        <f>SUM(B1002:B1007)</f>
        <v>1045</v>
      </c>
      <c r="C1001" s="145">
        <f>SUM(C1002:C1007)</f>
        <v>615</v>
      </c>
      <c r="D1001" s="143"/>
      <c r="E1001" s="141">
        <f>SUM(E1002:E1007)</f>
        <v>240</v>
      </c>
      <c r="F1001" s="144">
        <f t="shared" si="19"/>
        <v>-0.770334928229665</v>
      </c>
    </row>
    <row r="1002" ht="16.9" customHeight="1" spans="1:6">
      <c r="A1002" s="146" t="s">
        <v>858</v>
      </c>
      <c r="B1002" s="141">
        <v>0</v>
      </c>
      <c r="C1002" s="145">
        <v>0</v>
      </c>
      <c r="D1002" s="143"/>
      <c r="E1002" s="141">
        <v>0</v>
      </c>
      <c r="F1002" s="144"/>
    </row>
    <row r="1003" ht="16.9" customHeight="1" spans="1:6">
      <c r="A1003" s="146" t="s">
        <v>859</v>
      </c>
      <c r="B1003" s="141">
        <v>88</v>
      </c>
      <c r="C1003" s="145">
        <v>0</v>
      </c>
      <c r="D1003" s="143"/>
      <c r="E1003" s="141">
        <v>50</v>
      </c>
      <c r="F1003" s="144">
        <f t="shared" si="19"/>
        <v>-0.431818181818182</v>
      </c>
    </row>
    <row r="1004" ht="16.9" customHeight="1" spans="1:6">
      <c r="A1004" s="146" t="s">
        <v>860</v>
      </c>
      <c r="B1004" s="141">
        <v>239</v>
      </c>
      <c r="C1004" s="145">
        <v>103</v>
      </c>
      <c r="D1004" s="143"/>
      <c r="E1004" s="141">
        <v>190</v>
      </c>
      <c r="F1004" s="144">
        <f t="shared" si="19"/>
        <v>-0.205020920502092</v>
      </c>
    </row>
    <row r="1005" ht="16.9" customHeight="1" spans="1:6">
      <c r="A1005" s="146" t="s">
        <v>861</v>
      </c>
      <c r="B1005" s="141">
        <v>681</v>
      </c>
      <c r="C1005" s="145">
        <v>398</v>
      </c>
      <c r="D1005" s="143"/>
      <c r="E1005" s="141">
        <v>0</v>
      </c>
      <c r="F1005" s="144">
        <f t="shared" si="19"/>
        <v>-1</v>
      </c>
    </row>
    <row r="1006" ht="16.9" customHeight="1" spans="1:6">
      <c r="A1006" s="146" t="s">
        <v>862</v>
      </c>
      <c r="B1006" s="141">
        <v>0</v>
      </c>
      <c r="C1006" s="145">
        <v>0</v>
      </c>
      <c r="D1006" s="143"/>
      <c r="E1006" s="141">
        <v>0</v>
      </c>
      <c r="F1006" s="144"/>
    </row>
    <row r="1007" ht="16.9" customHeight="1" spans="1:6">
      <c r="A1007" s="146" t="s">
        <v>863</v>
      </c>
      <c r="B1007" s="141">
        <v>37</v>
      </c>
      <c r="C1007" s="145">
        <v>114</v>
      </c>
      <c r="D1007" s="143"/>
      <c r="E1007" s="141">
        <v>0</v>
      </c>
      <c r="F1007" s="144">
        <f t="shared" si="19"/>
        <v>-1</v>
      </c>
    </row>
    <row r="1008" ht="16.9" customHeight="1" spans="1:6">
      <c r="A1008" s="140" t="s">
        <v>864</v>
      </c>
      <c r="B1008" s="141">
        <f>SUM(B1009:B1011)</f>
        <v>0</v>
      </c>
      <c r="C1008" s="143"/>
      <c r="D1008" s="143"/>
      <c r="E1008" s="143"/>
      <c r="F1008" s="144"/>
    </row>
    <row r="1009" ht="16.9" customHeight="1" spans="1:6">
      <c r="A1009" s="146" t="s">
        <v>865</v>
      </c>
      <c r="B1009" s="141">
        <v>0</v>
      </c>
      <c r="C1009" s="143"/>
      <c r="D1009" s="143"/>
      <c r="E1009" s="143"/>
      <c r="F1009" s="144"/>
    </row>
    <row r="1010" ht="16.9" customHeight="1" spans="1:6">
      <c r="A1010" s="146" t="s">
        <v>866</v>
      </c>
      <c r="B1010" s="141">
        <v>0</v>
      </c>
      <c r="C1010" s="143"/>
      <c r="D1010" s="143"/>
      <c r="E1010" s="143"/>
      <c r="F1010" s="144"/>
    </row>
    <row r="1011" ht="16.9" customHeight="1" spans="1:6">
      <c r="A1011" s="146" t="s">
        <v>867</v>
      </c>
      <c r="B1011" s="141">
        <v>0</v>
      </c>
      <c r="C1011" s="143"/>
      <c r="D1011" s="143"/>
      <c r="E1011" s="143"/>
      <c r="F1011" s="144"/>
    </row>
    <row r="1012" ht="16.9" customHeight="1" spans="1:6">
      <c r="A1012" s="140" t="s">
        <v>868</v>
      </c>
      <c r="B1012" s="141">
        <f>B1013+B1014</f>
        <v>7346</v>
      </c>
      <c r="C1012" s="145">
        <f>SUM(C1013:C1014)</f>
        <v>8588</v>
      </c>
      <c r="D1012" s="143"/>
      <c r="E1012" s="141">
        <f>E1013+E1014</f>
        <v>7928</v>
      </c>
      <c r="F1012" s="144">
        <f t="shared" si="19"/>
        <v>0.0792267900898448</v>
      </c>
    </row>
    <row r="1013" ht="16.9" customHeight="1" spans="1:6">
      <c r="A1013" s="146" t="s">
        <v>869</v>
      </c>
      <c r="B1013" s="141">
        <v>0</v>
      </c>
      <c r="C1013" s="145"/>
      <c r="D1013" s="143"/>
      <c r="E1013" s="141">
        <v>0</v>
      </c>
      <c r="F1013" s="144"/>
    </row>
    <row r="1014" ht="16.9" customHeight="1" spans="1:6">
      <c r="A1014" s="146" t="s">
        <v>870</v>
      </c>
      <c r="B1014" s="141">
        <v>7346</v>
      </c>
      <c r="C1014" s="145">
        <v>8588</v>
      </c>
      <c r="D1014" s="143"/>
      <c r="E1014" s="141">
        <v>7928</v>
      </c>
      <c r="F1014" s="144">
        <f t="shared" si="19"/>
        <v>0.0792267900898448</v>
      </c>
    </row>
    <row r="1015" ht="16.9" customHeight="1" spans="1:6">
      <c r="A1015" s="140" t="s">
        <v>871</v>
      </c>
      <c r="B1015" s="141">
        <f>SUM(B1016,B1039,B1049,B1059,B1064,B1071,B1076)</f>
        <v>3812</v>
      </c>
      <c r="C1015" s="145">
        <f>SUM(C1016,C1039,C1049,C1059,C1064,C1071,C1076)</f>
        <v>927</v>
      </c>
      <c r="D1015" s="141">
        <f t="shared" ref="D1015:E1015" si="20">SUM(D1016,D1039,D1049,D1059,D1064,D1071,D1076)</f>
        <v>0</v>
      </c>
      <c r="E1015" s="141">
        <f t="shared" si="20"/>
        <v>6188</v>
      </c>
      <c r="F1015" s="144">
        <f t="shared" si="19"/>
        <v>0.623294858342078</v>
      </c>
    </row>
    <row r="1016" ht="16.9" customHeight="1" spans="1:6">
      <c r="A1016" s="140" t="s">
        <v>872</v>
      </c>
      <c r="B1016" s="141">
        <f>SUM(B1017:B1038)</f>
        <v>2860</v>
      </c>
      <c r="C1016" s="145">
        <f>SUM(C1017:C1038)</f>
        <v>519</v>
      </c>
      <c r="D1016" s="143"/>
      <c r="E1016" s="141">
        <f>SUM(E1017:E1038)</f>
        <v>5971</v>
      </c>
      <c r="F1016" s="144">
        <f t="shared" si="19"/>
        <v>1.08776223776224</v>
      </c>
    </row>
    <row r="1017" ht="16.9" customHeight="1" spans="1:6">
      <c r="A1017" s="146" t="s">
        <v>86</v>
      </c>
      <c r="B1017" s="141">
        <v>204</v>
      </c>
      <c r="C1017" s="145">
        <v>200</v>
      </c>
      <c r="D1017" s="143"/>
      <c r="E1017" s="141">
        <v>221</v>
      </c>
      <c r="F1017" s="144">
        <f t="shared" si="19"/>
        <v>0.0833333333333333</v>
      </c>
    </row>
    <row r="1018" ht="16.9" customHeight="1" spans="1:6">
      <c r="A1018" s="146" t="s">
        <v>87</v>
      </c>
      <c r="B1018" s="141">
        <v>0</v>
      </c>
      <c r="C1018" s="145">
        <v>25</v>
      </c>
      <c r="D1018" s="143"/>
      <c r="E1018" s="141">
        <v>0</v>
      </c>
      <c r="F1018" s="144"/>
    </row>
    <row r="1019" ht="16.9" customHeight="1" spans="1:6">
      <c r="A1019" s="146" t="s">
        <v>88</v>
      </c>
      <c r="B1019" s="141">
        <v>0</v>
      </c>
      <c r="C1019" s="145">
        <v>0</v>
      </c>
      <c r="D1019" s="143"/>
      <c r="E1019" s="141">
        <v>0</v>
      </c>
      <c r="F1019" s="144"/>
    </row>
    <row r="1020" ht="16.9" customHeight="1" spans="1:6">
      <c r="A1020" s="146" t="s">
        <v>873</v>
      </c>
      <c r="B1020" s="141">
        <v>2171</v>
      </c>
      <c r="C1020" s="145">
        <v>0</v>
      </c>
      <c r="D1020" s="143"/>
      <c r="E1020" s="141">
        <v>4292</v>
      </c>
      <c r="F1020" s="144">
        <f t="shared" si="19"/>
        <v>0.976969138645785</v>
      </c>
    </row>
    <row r="1021" ht="16.9" customHeight="1" spans="1:6">
      <c r="A1021" s="146" t="s">
        <v>874</v>
      </c>
      <c r="B1021" s="141">
        <v>0</v>
      </c>
      <c r="C1021" s="145">
        <v>96</v>
      </c>
      <c r="D1021" s="143"/>
      <c r="E1021" s="141">
        <v>0</v>
      </c>
      <c r="F1021" s="144"/>
    </row>
    <row r="1022" ht="16.9" customHeight="1" spans="1:6">
      <c r="A1022" s="146" t="s">
        <v>875</v>
      </c>
      <c r="B1022" s="141">
        <v>0</v>
      </c>
      <c r="C1022" s="145">
        <v>0</v>
      </c>
      <c r="D1022" s="143"/>
      <c r="E1022" s="141">
        <v>0</v>
      </c>
      <c r="F1022" s="144"/>
    </row>
    <row r="1023" ht="16.9" customHeight="1" spans="1:6">
      <c r="A1023" s="146" t="s">
        <v>876</v>
      </c>
      <c r="B1023" s="141">
        <v>0</v>
      </c>
      <c r="C1023" s="145">
        <v>0</v>
      </c>
      <c r="D1023" s="143"/>
      <c r="E1023" s="141">
        <v>0</v>
      </c>
      <c r="F1023" s="144"/>
    </row>
    <row r="1024" ht="16.9" customHeight="1" spans="1:6">
      <c r="A1024" s="146" t="s">
        <v>877</v>
      </c>
      <c r="B1024" s="141">
        <v>0</v>
      </c>
      <c r="C1024" s="145">
        <v>0</v>
      </c>
      <c r="D1024" s="143"/>
      <c r="E1024" s="141">
        <v>0</v>
      </c>
      <c r="F1024" s="144"/>
    </row>
    <row r="1025" ht="16.9" customHeight="1" spans="1:6">
      <c r="A1025" s="146" t="s">
        <v>878</v>
      </c>
      <c r="B1025" s="141">
        <v>0</v>
      </c>
      <c r="C1025" s="145">
        <v>0</v>
      </c>
      <c r="D1025" s="143"/>
      <c r="E1025" s="141">
        <v>0</v>
      </c>
      <c r="F1025" s="144"/>
    </row>
    <row r="1026" ht="16.9" customHeight="1" spans="1:6">
      <c r="A1026" s="155" t="s">
        <v>879</v>
      </c>
      <c r="B1026" s="141">
        <v>0</v>
      </c>
      <c r="C1026" s="145">
        <v>0</v>
      </c>
      <c r="D1026" s="143"/>
      <c r="E1026" s="141">
        <v>0</v>
      </c>
      <c r="F1026" s="144"/>
    </row>
    <row r="1027" ht="16.9" customHeight="1" spans="1:6">
      <c r="A1027" s="155" t="s">
        <v>880</v>
      </c>
      <c r="B1027" s="141">
        <v>0</v>
      </c>
      <c r="C1027" s="145">
        <v>0</v>
      </c>
      <c r="D1027" s="143"/>
      <c r="E1027" s="141">
        <v>0</v>
      </c>
      <c r="F1027" s="144"/>
    </row>
    <row r="1028" ht="16.9" customHeight="1" spans="1:6">
      <c r="A1028" s="155" t="s">
        <v>881</v>
      </c>
      <c r="B1028" s="141">
        <v>0</v>
      </c>
      <c r="C1028" s="145">
        <v>0</v>
      </c>
      <c r="D1028" s="143"/>
      <c r="E1028" s="141">
        <v>0</v>
      </c>
      <c r="F1028" s="144"/>
    </row>
    <row r="1029" ht="16.9" customHeight="1" spans="1:6">
      <c r="A1029" s="155" t="s">
        <v>882</v>
      </c>
      <c r="B1029" s="141">
        <v>0</v>
      </c>
      <c r="C1029" s="145">
        <v>0</v>
      </c>
      <c r="D1029" s="143"/>
      <c r="E1029" s="141">
        <v>0</v>
      </c>
      <c r="F1029" s="144"/>
    </row>
    <row r="1030" ht="16.9" customHeight="1" spans="1:6">
      <c r="A1030" s="155" t="s">
        <v>883</v>
      </c>
      <c r="B1030" s="141">
        <v>0</v>
      </c>
      <c r="C1030" s="145">
        <v>0</v>
      </c>
      <c r="D1030" s="143"/>
      <c r="E1030" s="141">
        <v>0</v>
      </c>
      <c r="F1030" s="144"/>
    </row>
    <row r="1031" ht="16.9" customHeight="1" spans="1:6">
      <c r="A1031" s="155" t="s">
        <v>884</v>
      </c>
      <c r="B1031" s="141">
        <v>0</v>
      </c>
      <c r="C1031" s="145">
        <v>0</v>
      </c>
      <c r="D1031" s="143"/>
      <c r="E1031" s="141">
        <v>0</v>
      </c>
      <c r="F1031" s="144"/>
    </row>
    <row r="1032" ht="16.9" customHeight="1" spans="1:6">
      <c r="A1032" s="155" t="s">
        <v>885</v>
      </c>
      <c r="B1032" s="141">
        <v>0</v>
      </c>
      <c r="C1032" s="145">
        <v>0</v>
      </c>
      <c r="D1032" s="143"/>
      <c r="E1032" s="141">
        <v>0</v>
      </c>
      <c r="F1032" s="144"/>
    </row>
    <row r="1033" ht="16.9" customHeight="1" spans="1:6">
      <c r="A1033" s="155" t="s">
        <v>886</v>
      </c>
      <c r="B1033" s="141">
        <v>0</v>
      </c>
      <c r="C1033" s="145">
        <v>0</v>
      </c>
      <c r="D1033" s="143"/>
      <c r="E1033" s="141">
        <v>0</v>
      </c>
      <c r="F1033" s="144"/>
    </row>
    <row r="1034" ht="16.9" customHeight="1" spans="1:6">
      <c r="A1034" s="155" t="s">
        <v>887</v>
      </c>
      <c r="B1034" s="141">
        <v>0</v>
      </c>
      <c r="C1034" s="145">
        <v>0</v>
      </c>
      <c r="D1034" s="143"/>
      <c r="E1034" s="141">
        <v>0</v>
      </c>
      <c r="F1034" s="144"/>
    </row>
    <row r="1035" ht="16.9" customHeight="1" spans="1:6">
      <c r="A1035" s="155" t="s">
        <v>888</v>
      </c>
      <c r="B1035" s="141">
        <v>0</v>
      </c>
      <c r="C1035" s="145">
        <v>0</v>
      </c>
      <c r="D1035" s="143"/>
      <c r="E1035" s="150"/>
      <c r="F1035" s="144"/>
    </row>
    <row r="1036" ht="16.9" customHeight="1" spans="1:6">
      <c r="A1036" s="155" t="s">
        <v>889</v>
      </c>
      <c r="B1036" s="141">
        <v>0</v>
      </c>
      <c r="C1036" s="145">
        <v>0</v>
      </c>
      <c r="D1036" s="143"/>
      <c r="E1036" s="143"/>
      <c r="F1036" s="144"/>
    </row>
    <row r="1037" ht="16.9" customHeight="1" spans="1:6">
      <c r="A1037" s="155" t="s">
        <v>890</v>
      </c>
      <c r="B1037" s="141">
        <v>0</v>
      </c>
      <c r="C1037" s="145">
        <v>0</v>
      </c>
      <c r="D1037" s="143"/>
      <c r="E1037" s="143"/>
      <c r="F1037" s="144"/>
    </row>
    <row r="1038" ht="16.9" customHeight="1" spans="1:6">
      <c r="A1038" s="155" t="s">
        <v>891</v>
      </c>
      <c r="B1038" s="141">
        <v>485</v>
      </c>
      <c r="C1038" s="145">
        <v>198</v>
      </c>
      <c r="D1038" s="143"/>
      <c r="E1038" s="141">
        <v>1458</v>
      </c>
      <c r="F1038" s="144">
        <f t="shared" ref="F1038:F1079" si="21">(E1038-B1038)/B1038</f>
        <v>2.00618556701031</v>
      </c>
    </row>
    <row r="1039" ht="16.9" customHeight="1" spans="1:6">
      <c r="A1039" s="140" t="s">
        <v>892</v>
      </c>
      <c r="B1039" s="141">
        <f>SUM(B1040:B1048)</f>
        <v>0</v>
      </c>
      <c r="C1039" s="143"/>
      <c r="D1039" s="143"/>
      <c r="E1039" s="143"/>
      <c r="F1039" s="144"/>
    </row>
    <row r="1040" ht="16.9" customHeight="1" spans="1:6">
      <c r="A1040" s="146" t="s">
        <v>86</v>
      </c>
      <c r="B1040" s="141">
        <v>0</v>
      </c>
      <c r="C1040" s="143"/>
      <c r="D1040" s="143"/>
      <c r="E1040" s="143"/>
      <c r="F1040" s="144"/>
    </row>
    <row r="1041" ht="16.9" customHeight="1" spans="1:6">
      <c r="A1041" s="146" t="s">
        <v>87</v>
      </c>
      <c r="B1041" s="141">
        <v>0</v>
      </c>
      <c r="C1041" s="143"/>
      <c r="D1041" s="143"/>
      <c r="E1041" s="143"/>
      <c r="F1041" s="144"/>
    </row>
    <row r="1042" ht="16.9" customHeight="1" spans="1:6">
      <c r="A1042" s="146" t="s">
        <v>88</v>
      </c>
      <c r="B1042" s="141">
        <v>0</v>
      </c>
      <c r="C1042" s="143"/>
      <c r="D1042" s="143"/>
      <c r="E1042" s="143"/>
      <c r="F1042" s="144"/>
    </row>
    <row r="1043" ht="16.9" customHeight="1" spans="1:6">
      <c r="A1043" s="146" t="s">
        <v>893</v>
      </c>
      <c r="B1043" s="141">
        <v>0</v>
      </c>
      <c r="C1043" s="143"/>
      <c r="D1043" s="143"/>
      <c r="E1043" s="143"/>
      <c r="F1043" s="144"/>
    </row>
    <row r="1044" ht="16.9" customHeight="1" spans="1:6">
      <c r="A1044" s="146" t="s">
        <v>894</v>
      </c>
      <c r="B1044" s="141">
        <v>0</v>
      </c>
      <c r="C1044" s="143"/>
      <c r="D1044" s="143"/>
      <c r="E1044" s="143"/>
      <c r="F1044" s="144"/>
    </row>
    <row r="1045" ht="16.9" customHeight="1" spans="1:6">
      <c r="A1045" s="146" t="s">
        <v>895</v>
      </c>
      <c r="B1045" s="141">
        <v>0</v>
      </c>
      <c r="C1045" s="143"/>
      <c r="D1045" s="143"/>
      <c r="E1045" s="143"/>
      <c r="F1045" s="144"/>
    </row>
    <row r="1046" ht="16.9" customHeight="1" spans="1:6">
      <c r="A1046" s="146" t="s">
        <v>896</v>
      </c>
      <c r="B1046" s="141">
        <v>0</v>
      </c>
      <c r="C1046" s="143"/>
      <c r="D1046" s="143"/>
      <c r="E1046" s="143"/>
      <c r="F1046" s="144"/>
    </row>
    <row r="1047" ht="16.9" customHeight="1" spans="1:6">
      <c r="A1047" s="146" t="s">
        <v>897</v>
      </c>
      <c r="B1047" s="141">
        <v>0</v>
      </c>
      <c r="C1047" s="143"/>
      <c r="D1047" s="143"/>
      <c r="E1047" s="143"/>
      <c r="F1047" s="144"/>
    </row>
    <row r="1048" ht="16.9" customHeight="1" spans="1:6">
      <c r="A1048" s="146" t="s">
        <v>898</v>
      </c>
      <c r="B1048" s="141">
        <v>0</v>
      </c>
      <c r="C1048" s="143"/>
      <c r="D1048" s="143"/>
      <c r="E1048" s="143"/>
      <c r="F1048" s="144"/>
    </row>
    <row r="1049" ht="16.9" customHeight="1" spans="1:6">
      <c r="A1049" s="140" t="s">
        <v>899</v>
      </c>
      <c r="B1049" s="141">
        <f>SUM(B1050:B1058)</f>
        <v>0</v>
      </c>
      <c r="C1049" s="143"/>
      <c r="D1049" s="143"/>
      <c r="E1049" s="143"/>
      <c r="F1049" s="144"/>
    </row>
    <row r="1050" ht="16.9" customHeight="1" spans="1:6">
      <c r="A1050" s="146" t="s">
        <v>86</v>
      </c>
      <c r="B1050" s="141">
        <v>0</v>
      </c>
      <c r="C1050" s="143"/>
      <c r="D1050" s="143"/>
      <c r="E1050" s="143"/>
      <c r="F1050" s="144"/>
    </row>
    <row r="1051" ht="16.9" customHeight="1" spans="1:6">
      <c r="A1051" s="146" t="s">
        <v>87</v>
      </c>
      <c r="B1051" s="141">
        <v>0</v>
      </c>
      <c r="C1051" s="143"/>
      <c r="D1051" s="143"/>
      <c r="E1051" s="143"/>
      <c r="F1051" s="144"/>
    </row>
    <row r="1052" ht="16.9" customHeight="1" spans="1:6">
      <c r="A1052" s="146" t="s">
        <v>88</v>
      </c>
      <c r="B1052" s="141">
        <v>0</v>
      </c>
      <c r="C1052" s="143"/>
      <c r="D1052" s="143"/>
      <c r="E1052" s="143"/>
      <c r="F1052" s="144"/>
    </row>
    <row r="1053" ht="16.9" customHeight="1" spans="1:6">
      <c r="A1053" s="146" t="s">
        <v>900</v>
      </c>
      <c r="B1053" s="141">
        <v>0</v>
      </c>
      <c r="C1053" s="143"/>
      <c r="D1053" s="143"/>
      <c r="E1053" s="143"/>
      <c r="F1053" s="144"/>
    </row>
    <row r="1054" ht="16.9" customHeight="1" spans="1:6">
      <c r="A1054" s="146" t="s">
        <v>901</v>
      </c>
      <c r="B1054" s="141">
        <v>0</v>
      </c>
      <c r="C1054" s="143"/>
      <c r="D1054" s="143"/>
      <c r="E1054" s="143"/>
      <c r="F1054" s="144"/>
    </row>
    <row r="1055" ht="16.9" customHeight="1" spans="1:6">
      <c r="A1055" s="146" t="s">
        <v>902</v>
      </c>
      <c r="B1055" s="141">
        <v>0</v>
      </c>
      <c r="C1055" s="143"/>
      <c r="D1055" s="143"/>
      <c r="E1055" s="143"/>
      <c r="F1055" s="144"/>
    </row>
    <row r="1056" ht="16.9" customHeight="1" spans="1:6">
      <c r="A1056" s="146" t="s">
        <v>903</v>
      </c>
      <c r="B1056" s="141">
        <v>0</v>
      </c>
      <c r="C1056" s="143"/>
      <c r="D1056" s="143"/>
      <c r="E1056" s="143"/>
      <c r="F1056" s="144"/>
    </row>
    <row r="1057" ht="16.9" customHeight="1" spans="1:6">
      <c r="A1057" s="146" t="s">
        <v>904</v>
      </c>
      <c r="B1057" s="141">
        <v>0</v>
      </c>
      <c r="C1057" s="143"/>
      <c r="D1057" s="143"/>
      <c r="E1057" s="143"/>
      <c r="F1057" s="144"/>
    </row>
    <row r="1058" ht="16.9" customHeight="1" spans="1:6">
      <c r="A1058" s="146" t="s">
        <v>905</v>
      </c>
      <c r="B1058" s="141">
        <v>0</v>
      </c>
      <c r="C1058" s="143"/>
      <c r="D1058" s="143"/>
      <c r="E1058" s="143"/>
      <c r="F1058" s="144"/>
    </row>
    <row r="1059" ht="16.9" customHeight="1" spans="1:6">
      <c r="A1059" s="140" t="s">
        <v>906</v>
      </c>
      <c r="B1059" s="141">
        <f>SUM(B1060:B1063)</f>
        <v>553</v>
      </c>
      <c r="C1059" s="145">
        <f>SUM(C1060:C1063)</f>
        <v>393</v>
      </c>
      <c r="D1059" s="143"/>
      <c r="E1059" s="141">
        <f>SUM(E1060:E1063)</f>
        <v>130</v>
      </c>
      <c r="F1059" s="144">
        <f t="shared" si="21"/>
        <v>-0.764918625678119</v>
      </c>
    </row>
    <row r="1060" ht="16.9" customHeight="1" spans="1:6">
      <c r="A1060" s="146" t="s">
        <v>907</v>
      </c>
      <c r="B1060" s="141">
        <v>69</v>
      </c>
      <c r="C1060" s="145">
        <v>0</v>
      </c>
      <c r="D1060" s="143"/>
      <c r="E1060" s="141">
        <v>74</v>
      </c>
      <c r="F1060" s="144">
        <f t="shared" si="21"/>
        <v>0.072463768115942</v>
      </c>
    </row>
    <row r="1061" ht="16.9" customHeight="1" spans="1:6">
      <c r="A1061" s="146" t="s">
        <v>908</v>
      </c>
      <c r="B1061" s="141">
        <v>17</v>
      </c>
      <c r="C1061" s="145">
        <v>27</v>
      </c>
      <c r="D1061" s="143"/>
      <c r="E1061" s="141">
        <v>0</v>
      </c>
      <c r="F1061" s="144">
        <f t="shared" si="21"/>
        <v>-1</v>
      </c>
    </row>
    <row r="1062" ht="16.9" customHeight="1" spans="1:6">
      <c r="A1062" s="146" t="s">
        <v>909</v>
      </c>
      <c r="B1062" s="141">
        <v>50</v>
      </c>
      <c r="C1062" s="145">
        <v>0</v>
      </c>
      <c r="D1062" s="143"/>
      <c r="E1062" s="141">
        <v>0</v>
      </c>
      <c r="F1062" s="144">
        <f t="shared" si="21"/>
        <v>-1</v>
      </c>
    </row>
    <row r="1063" ht="16.9" customHeight="1" spans="1:6">
      <c r="A1063" s="146" t="s">
        <v>910</v>
      </c>
      <c r="B1063" s="141">
        <v>417</v>
      </c>
      <c r="C1063" s="145">
        <v>366</v>
      </c>
      <c r="D1063" s="143"/>
      <c r="E1063" s="141">
        <v>56</v>
      </c>
      <c r="F1063" s="144">
        <f t="shared" si="21"/>
        <v>-0.865707434052758</v>
      </c>
    </row>
    <row r="1064" ht="16.9" customHeight="1" spans="1:6">
      <c r="A1064" s="140" t="s">
        <v>911</v>
      </c>
      <c r="B1064" s="141">
        <f>SUM(B1065:B1070)</f>
        <v>11</v>
      </c>
      <c r="C1064" s="143"/>
      <c r="D1064" s="143"/>
      <c r="E1064" s="143"/>
      <c r="F1064" s="144">
        <f t="shared" si="21"/>
        <v>-1</v>
      </c>
    </row>
    <row r="1065" ht="16.9" customHeight="1" spans="1:6">
      <c r="A1065" s="146" t="s">
        <v>86</v>
      </c>
      <c r="B1065" s="141">
        <v>0</v>
      </c>
      <c r="C1065" s="143"/>
      <c r="D1065" s="143"/>
      <c r="E1065" s="143"/>
      <c r="F1065" s="144"/>
    </row>
    <row r="1066" ht="16.9" customHeight="1" spans="1:6">
      <c r="A1066" s="146" t="s">
        <v>87</v>
      </c>
      <c r="B1066" s="141">
        <v>0</v>
      </c>
      <c r="C1066" s="143"/>
      <c r="D1066" s="143"/>
      <c r="E1066" s="143"/>
      <c r="F1066" s="144"/>
    </row>
    <row r="1067" ht="16.9" customHeight="1" spans="1:6">
      <c r="A1067" s="146" t="s">
        <v>88</v>
      </c>
      <c r="B1067" s="141">
        <v>0</v>
      </c>
      <c r="C1067" s="143"/>
      <c r="D1067" s="143"/>
      <c r="E1067" s="143"/>
      <c r="F1067" s="144"/>
    </row>
    <row r="1068" ht="16.9" customHeight="1" spans="1:6">
      <c r="A1068" s="146" t="s">
        <v>897</v>
      </c>
      <c r="B1068" s="141">
        <v>0</v>
      </c>
      <c r="C1068" s="143"/>
      <c r="D1068" s="143"/>
      <c r="E1068" s="143"/>
      <c r="F1068" s="144"/>
    </row>
    <row r="1069" ht="16.9" customHeight="1" spans="1:6">
      <c r="A1069" s="146" t="s">
        <v>912</v>
      </c>
      <c r="B1069" s="141">
        <v>11</v>
      </c>
      <c r="C1069" s="143"/>
      <c r="D1069" s="143"/>
      <c r="E1069" s="143"/>
      <c r="F1069" s="144">
        <f t="shared" si="21"/>
        <v>-1</v>
      </c>
    </row>
    <row r="1070" ht="16.9" customHeight="1" spans="1:6">
      <c r="A1070" s="146" t="s">
        <v>913</v>
      </c>
      <c r="B1070" s="141">
        <v>0</v>
      </c>
      <c r="C1070" s="143"/>
      <c r="D1070" s="143"/>
      <c r="E1070" s="143"/>
      <c r="F1070" s="144"/>
    </row>
    <row r="1071" ht="16.9" customHeight="1" spans="1:6">
      <c r="A1071" s="140" t="s">
        <v>914</v>
      </c>
      <c r="B1071" s="141">
        <f>SUM(B1072:B1075)</f>
        <v>388</v>
      </c>
      <c r="C1071" s="145">
        <v>15</v>
      </c>
      <c r="D1071" s="143"/>
      <c r="E1071" s="141">
        <f>SUM(E1072:E1075)</f>
        <v>25</v>
      </c>
      <c r="F1071" s="144">
        <f t="shared" si="21"/>
        <v>-0.935567010309278</v>
      </c>
    </row>
    <row r="1072" ht="16.9" customHeight="1" spans="1:6">
      <c r="A1072" s="146" t="s">
        <v>915</v>
      </c>
      <c r="B1072" s="141">
        <v>0</v>
      </c>
      <c r="C1072" s="143"/>
      <c r="D1072" s="143"/>
      <c r="E1072" s="141">
        <v>0</v>
      </c>
      <c r="F1072" s="144"/>
    </row>
    <row r="1073" ht="16.9" customHeight="1" spans="1:6">
      <c r="A1073" s="146" t="s">
        <v>916</v>
      </c>
      <c r="B1073" s="141">
        <v>368</v>
      </c>
      <c r="C1073" s="143"/>
      <c r="D1073" s="143"/>
      <c r="E1073" s="141">
        <v>10</v>
      </c>
      <c r="F1073" s="144">
        <f t="shared" si="21"/>
        <v>-0.972826086956522</v>
      </c>
    </row>
    <row r="1074" ht="16.9" customHeight="1" spans="1:6">
      <c r="A1074" s="146" t="s">
        <v>917</v>
      </c>
      <c r="B1074" s="141">
        <v>0</v>
      </c>
      <c r="C1074" s="143"/>
      <c r="D1074" s="143"/>
      <c r="E1074" s="141">
        <v>0</v>
      </c>
      <c r="F1074" s="144"/>
    </row>
    <row r="1075" ht="16.9" customHeight="1" spans="1:6">
      <c r="A1075" s="146" t="s">
        <v>918</v>
      </c>
      <c r="B1075" s="141">
        <v>20</v>
      </c>
      <c r="C1075" s="145">
        <v>15</v>
      </c>
      <c r="D1075" s="143"/>
      <c r="E1075" s="141">
        <v>15</v>
      </c>
      <c r="F1075" s="144">
        <f t="shared" si="21"/>
        <v>-0.25</v>
      </c>
    </row>
    <row r="1076" ht="16.9" customHeight="1" spans="1:6">
      <c r="A1076" s="140" t="s">
        <v>919</v>
      </c>
      <c r="B1076" s="141">
        <f>SUM(B1077:B1078)</f>
        <v>0</v>
      </c>
      <c r="C1076" s="143"/>
      <c r="D1076" s="143"/>
      <c r="E1076" s="141">
        <f>SUM(E1077:E1078)</f>
        <v>62</v>
      </c>
      <c r="F1076" s="144"/>
    </row>
    <row r="1077" ht="16.9" customHeight="1" spans="1:6">
      <c r="A1077" s="146" t="s">
        <v>920</v>
      </c>
      <c r="B1077" s="141">
        <v>0</v>
      </c>
      <c r="C1077" s="143"/>
      <c r="D1077" s="143"/>
      <c r="E1077" s="141">
        <v>62</v>
      </c>
      <c r="F1077" s="144"/>
    </row>
    <row r="1078" ht="16.9" customHeight="1" spans="1:6">
      <c r="A1078" s="146" t="s">
        <v>921</v>
      </c>
      <c r="B1078" s="141">
        <v>0</v>
      </c>
      <c r="C1078" s="143"/>
      <c r="D1078" s="143"/>
      <c r="E1078" s="141">
        <v>0</v>
      </c>
      <c r="F1078" s="144"/>
    </row>
    <row r="1079" ht="17.25" customHeight="1" spans="1:6">
      <c r="A1079" s="140" t="s">
        <v>922</v>
      </c>
      <c r="B1079" s="141">
        <f>SUM(B1080,B1090,B1106,B1111,B1125,B1134,B1141,B1148)</f>
        <v>3045</v>
      </c>
      <c r="C1079" s="141">
        <f>SUM(C1080,C1090,C1106,C1111,C1125,C1134,C1141,C1148)</f>
        <v>515</v>
      </c>
      <c r="D1079" s="143"/>
      <c r="E1079" s="141">
        <f>SUM(E1080,E1090,E1106,E1111,E1125,E1134,E1141,E1148)</f>
        <v>612</v>
      </c>
      <c r="F1079" s="144">
        <f t="shared" si="21"/>
        <v>-0.799014778325123</v>
      </c>
    </row>
    <row r="1080" ht="16.9" customHeight="1" spans="1:6">
      <c r="A1080" s="140" t="s">
        <v>923</v>
      </c>
      <c r="B1080" s="141">
        <f>SUM(B1081:B1089)</f>
        <v>0</v>
      </c>
      <c r="C1080" s="145">
        <f>SUM(C1081:C1089)</f>
        <v>0</v>
      </c>
      <c r="D1080" s="143"/>
      <c r="E1080" s="141">
        <f>SUM(E1081:E1089)</f>
        <v>0</v>
      </c>
      <c r="F1080" s="144"/>
    </row>
    <row r="1081" ht="16.9" customHeight="1" spans="1:6">
      <c r="A1081" s="146" t="s">
        <v>86</v>
      </c>
      <c r="B1081" s="141">
        <v>0</v>
      </c>
      <c r="C1081" s="145"/>
      <c r="D1081" s="143"/>
      <c r="E1081" s="141">
        <v>0</v>
      </c>
      <c r="F1081" s="144"/>
    </row>
    <row r="1082" ht="16.9" customHeight="1" spans="1:6">
      <c r="A1082" s="146" t="s">
        <v>87</v>
      </c>
      <c r="B1082" s="141">
        <v>0</v>
      </c>
      <c r="C1082" s="145"/>
      <c r="D1082" s="143"/>
      <c r="E1082" s="141">
        <v>0</v>
      </c>
      <c r="F1082" s="144"/>
    </row>
    <row r="1083" ht="16.9" customHeight="1" spans="1:6">
      <c r="A1083" s="146" t="s">
        <v>88</v>
      </c>
      <c r="B1083" s="141">
        <v>0</v>
      </c>
      <c r="C1083" s="145"/>
      <c r="D1083" s="143"/>
      <c r="E1083" s="141">
        <v>0</v>
      </c>
      <c r="F1083" s="144"/>
    </row>
    <row r="1084" ht="16.9" customHeight="1" spans="1:6">
      <c r="A1084" s="146" t="s">
        <v>924</v>
      </c>
      <c r="B1084" s="141">
        <v>0</v>
      </c>
      <c r="C1084" s="145"/>
      <c r="D1084" s="143"/>
      <c r="E1084" s="141">
        <v>0</v>
      </c>
      <c r="F1084" s="144"/>
    </row>
    <row r="1085" ht="16.9" customHeight="1" spans="1:6">
      <c r="A1085" s="146" t="s">
        <v>925</v>
      </c>
      <c r="B1085" s="141">
        <v>0</v>
      </c>
      <c r="C1085" s="145"/>
      <c r="D1085" s="143"/>
      <c r="E1085" s="141">
        <v>0</v>
      </c>
      <c r="F1085" s="144"/>
    </row>
    <row r="1086" ht="16.9" customHeight="1" spans="1:6">
      <c r="A1086" s="146" t="s">
        <v>926</v>
      </c>
      <c r="B1086" s="141">
        <v>0</v>
      </c>
      <c r="C1086" s="145"/>
      <c r="D1086" s="143"/>
      <c r="E1086" s="141">
        <v>0</v>
      </c>
      <c r="F1086" s="144"/>
    </row>
    <row r="1087" ht="16.9" customHeight="1" spans="1:6">
      <c r="A1087" s="146" t="s">
        <v>927</v>
      </c>
      <c r="B1087" s="141">
        <v>0</v>
      </c>
      <c r="C1087" s="145"/>
      <c r="D1087" s="143"/>
      <c r="E1087" s="141">
        <v>0</v>
      </c>
      <c r="F1087" s="144"/>
    </row>
    <row r="1088" ht="16.9" customHeight="1" spans="1:6">
      <c r="A1088" s="146" t="s">
        <v>928</v>
      </c>
      <c r="B1088" s="141">
        <v>0</v>
      </c>
      <c r="C1088" s="145"/>
      <c r="D1088" s="143"/>
      <c r="E1088" s="141">
        <v>0</v>
      </c>
      <c r="F1088" s="144"/>
    </row>
    <row r="1089" ht="16.9" customHeight="1" spans="1:6">
      <c r="A1089" s="146" t="s">
        <v>929</v>
      </c>
      <c r="B1089" s="141">
        <v>0</v>
      </c>
      <c r="C1089" s="145"/>
      <c r="D1089" s="143"/>
      <c r="E1089" s="141">
        <v>0</v>
      </c>
      <c r="F1089" s="144"/>
    </row>
    <row r="1090" ht="16.9" customHeight="1" spans="1:6">
      <c r="A1090" s="140" t="s">
        <v>930</v>
      </c>
      <c r="B1090" s="141">
        <f>SUM(B1091:B1105)</f>
        <v>0</v>
      </c>
      <c r="C1090" s="145">
        <f>SUM(C1091:C1105)</f>
        <v>0</v>
      </c>
      <c r="D1090" s="143"/>
      <c r="E1090" s="141">
        <f>SUM(E1091:E1105)</f>
        <v>0</v>
      </c>
      <c r="F1090" s="144"/>
    </row>
    <row r="1091" ht="16.9" customHeight="1" spans="1:6">
      <c r="A1091" s="146" t="s">
        <v>86</v>
      </c>
      <c r="B1091" s="141">
        <v>0</v>
      </c>
      <c r="C1091" s="145"/>
      <c r="D1091" s="143"/>
      <c r="E1091" s="141">
        <v>0</v>
      </c>
      <c r="F1091" s="144"/>
    </row>
    <row r="1092" ht="16.9" customHeight="1" spans="1:6">
      <c r="A1092" s="146" t="s">
        <v>87</v>
      </c>
      <c r="B1092" s="141">
        <v>0</v>
      </c>
      <c r="C1092" s="145"/>
      <c r="D1092" s="143"/>
      <c r="E1092" s="141">
        <v>0</v>
      </c>
      <c r="F1092" s="144"/>
    </row>
    <row r="1093" ht="16.9" customHeight="1" spans="1:6">
      <c r="A1093" s="146" t="s">
        <v>88</v>
      </c>
      <c r="B1093" s="141">
        <v>0</v>
      </c>
      <c r="C1093" s="145"/>
      <c r="D1093" s="143"/>
      <c r="E1093" s="141">
        <v>0</v>
      </c>
      <c r="F1093" s="144"/>
    </row>
    <row r="1094" ht="16.9" customHeight="1" spans="1:6">
      <c r="A1094" s="146" t="s">
        <v>931</v>
      </c>
      <c r="B1094" s="141">
        <v>0</v>
      </c>
      <c r="C1094" s="145"/>
      <c r="D1094" s="143"/>
      <c r="E1094" s="141">
        <v>0</v>
      </c>
      <c r="F1094" s="144"/>
    </row>
    <row r="1095" ht="16.9" customHeight="1" spans="1:6">
      <c r="A1095" s="146" t="s">
        <v>932</v>
      </c>
      <c r="B1095" s="141">
        <v>0</v>
      </c>
      <c r="C1095" s="145"/>
      <c r="D1095" s="143"/>
      <c r="E1095" s="141">
        <v>0</v>
      </c>
      <c r="F1095" s="144"/>
    </row>
    <row r="1096" ht="16.9" customHeight="1" spans="1:6">
      <c r="A1096" s="146" t="s">
        <v>933</v>
      </c>
      <c r="B1096" s="141">
        <v>0</v>
      </c>
      <c r="C1096" s="145"/>
      <c r="D1096" s="143"/>
      <c r="E1096" s="141">
        <v>0</v>
      </c>
      <c r="F1096" s="144"/>
    </row>
    <row r="1097" ht="16.9" customHeight="1" spans="1:6">
      <c r="A1097" s="146" t="s">
        <v>934</v>
      </c>
      <c r="B1097" s="141">
        <v>0</v>
      </c>
      <c r="C1097" s="145"/>
      <c r="D1097" s="143"/>
      <c r="E1097" s="141">
        <v>0</v>
      </c>
      <c r="F1097" s="144"/>
    </row>
    <row r="1098" ht="16.9" customHeight="1" spans="1:6">
      <c r="A1098" s="146" t="s">
        <v>935</v>
      </c>
      <c r="B1098" s="141">
        <v>0</v>
      </c>
      <c r="C1098" s="145"/>
      <c r="D1098" s="143"/>
      <c r="E1098" s="141">
        <v>0</v>
      </c>
      <c r="F1098" s="144"/>
    </row>
    <row r="1099" ht="16.9" customHeight="1" spans="1:6">
      <c r="A1099" s="146" t="s">
        <v>936</v>
      </c>
      <c r="B1099" s="141">
        <v>0</v>
      </c>
      <c r="C1099" s="145"/>
      <c r="D1099" s="143"/>
      <c r="E1099" s="141">
        <v>0</v>
      </c>
      <c r="F1099" s="144"/>
    </row>
    <row r="1100" ht="16.9" customHeight="1" spans="1:6">
      <c r="A1100" s="146" t="s">
        <v>937</v>
      </c>
      <c r="B1100" s="141">
        <v>0</v>
      </c>
      <c r="C1100" s="145"/>
      <c r="D1100" s="143"/>
      <c r="E1100" s="141">
        <v>0</v>
      </c>
      <c r="F1100" s="144"/>
    </row>
    <row r="1101" ht="16.9" customHeight="1" spans="1:6">
      <c r="A1101" s="146" t="s">
        <v>938</v>
      </c>
      <c r="B1101" s="141">
        <v>0</v>
      </c>
      <c r="C1101" s="145"/>
      <c r="D1101" s="143"/>
      <c r="E1101" s="141">
        <v>0</v>
      </c>
      <c r="F1101" s="144"/>
    </row>
    <row r="1102" ht="16.9" customHeight="1" spans="1:6">
      <c r="A1102" s="146" t="s">
        <v>939</v>
      </c>
      <c r="B1102" s="141">
        <v>0</v>
      </c>
      <c r="C1102" s="145"/>
      <c r="D1102" s="143"/>
      <c r="E1102" s="141">
        <v>0</v>
      </c>
      <c r="F1102" s="144"/>
    </row>
    <row r="1103" ht="16.9" customHeight="1" spans="1:6">
      <c r="A1103" s="146" t="s">
        <v>940</v>
      </c>
      <c r="B1103" s="141">
        <v>0</v>
      </c>
      <c r="C1103" s="145"/>
      <c r="D1103" s="143"/>
      <c r="E1103" s="141">
        <v>0</v>
      </c>
      <c r="F1103" s="144"/>
    </row>
    <row r="1104" ht="16.9" customHeight="1" spans="1:6">
      <c r="A1104" s="146" t="s">
        <v>941</v>
      </c>
      <c r="B1104" s="141">
        <v>0</v>
      </c>
      <c r="C1104" s="145"/>
      <c r="D1104" s="143"/>
      <c r="E1104" s="141">
        <v>0</v>
      </c>
      <c r="F1104" s="144"/>
    </row>
    <row r="1105" ht="16.9" customHeight="1" spans="1:6">
      <c r="A1105" s="146" t="s">
        <v>942</v>
      </c>
      <c r="B1105" s="141">
        <v>0</v>
      </c>
      <c r="C1105" s="145"/>
      <c r="D1105" s="143"/>
      <c r="E1105" s="141">
        <v>0</v>
      </c>
      <c r="F1105" s="144"/>
    </row>
    <row r="1106" ht="16.9" customHeight="1" spans="1:6">
      <c r="A1106" s="140" t="s">
        <v>943</v>
      </c>
      <c r="B1106" s="141">
        <f>SUM(B1107:B1110)</f>
        <v>7</v>
      </c>
      <c r="C1106" s="145">
        <f>SUM(C1107:C1110)</f>
        <v>8</v>
      </c>
      <c r="D1106" s="143"/>
      <c r="E1106" s="141">
        <f>SUM(E1107:E1110)</f>
        <v>8</v>
      </c>
      <c r="F1106" s="144">
        <f t="shared" ref="F1106:F1157" si="22">(E1106-B1106)/B1106</f>
        <v>0.142857142857143</v>
      </c>
    </row>
    <row r="1107" ht="16.9" customHeight="1" spans="1:6">
      <c r="A1107" s="146" t="s">
        <v>86</v>
      </c>
      <c r="B1107" s="141">
        <v>7</v>
      </c>
      <c r="C1107" s="145">
        <v>8</v>
      </c>
      <c r="D1107" s="143"/>
      <c r="E1107" s="141">
        <v>8</v>
      </c>
      <c r="F1107" s="144">
        <f t="shared" si="22"/>
        <v>0.142857142857143</v>
      </c>
    </row>
    <row r="1108" ht="16.9" customHeight="1" spans="1:6">
      <c r="A1108" s="146" t="s">
        <v>87</v>
      </c>
      <c r="B1108" s="141">
        <v>0</v>
      </c>
      <c r="C1108" s="145"/>
      <c r="D1108" s="143"/>
      <c r="E1108" s="141">
        <v>0</v>
      </c>
      <c r="F1108" s="144"/>
    </row>
    <row r="1109" ht="16.9" customHeight="1" spans="1:6">
      <c r="A1109" s="146" t="s">
        <v>88</v>
      </c>
      <c r="B1109" s="141">
        <v>0</v>
      </c>
      <c r="C1109" s="145"/>
      <c r="D1109" s="143"/>
      <c r="E1109" s="141">
        <v>0</v>
      </c>
      <c r="F1109" s="144"/>
    </row>
    <row r="1110" ht="16.9" customHeight="1" spans="1:6">
      <c r="A1110" s="146" t="s">
        <v>944</v>
      </c>
      <c r="B1110" s="141">
        <v>0</v>
      </c>
      <c r="C1110" s="145"/>
      <c r="D1110" s="143"/>
      <c r="E1110" s="141">
        <v>0</v>
      </c>
      <c r="F1110" s="144"/>
    </row>
    <row r="1111" ht="16.9" customHeight="1" spans="1:6">
      <c r="A1111" s="140" t="s">
        <v>945</v>
      </c>
      <c r="B1111" s="141">
        <f>SUM(B1112:B1124)</f>
        <v>502</v>
      </c>
      <c r="C1111" s="145">
        <f>SUM(C1112:C1124)</f>
        <v>223</v>
      </c>
      <c r="D1111" s="143"/>
      <c r="E1111" s="141">
        <f>SUM(E1112:E1124)</f>
        <v>243</v>
      </c>
      <c r="F1111" s="144">
        <f t="shared" si="22"/>
        <v>-0.51593625498008</v>
      </c>
    </row>
    <row r="1112" ht="16.9" customHeight="1" spans="1:6">
      <c r="A1112" s="146" t="s">
        <v>86</v>
      </c>
      <c r="B1112" s="141">
        <v>368</v>
      </c>
      <c r="C1112" s="145">
        <v>223</v>
      </c>
      <c r="D1112" s="143"/>
      <c r="E1112" s="141">
        <v>243</v>
      </c>
      <c r="F1112" s="144">
        <f t="shared" si="22"/>
        <v>-0.339673913043478</v>
      </c>
    </row>
    <row r="1113" ht="16.9" customHeight="1" spans="1:6">
      <c r="A1113" s="146" t="s">
        <v>87</v>
      </c>
      <c r="B1113" s="141">
        <v>0</v>
      </c>
      <c r="C1113" s="145"/>
      <c r="D1113" s="143"/>
      <c r="E1113" s="141">
        <v>0</v>
      </c>
      <c r="F1113" s="144"/>
    </row>
    <row r="1114" ht="16.9" customHeight="1" spans="1:6">
      <c r="A1114" s="146" t="s">
        <v>88</v>
      </c>
      <c r="B1114" s="141">
        <v>0</v>
      </c>
      <c r="C1114" s="145"/>
      <c r="D1114" s="143"/>
      <c r="E1114" s="141">
        <v>0</v>
      </c>
      <c r="F1114" s="144"/>
    </row>
    <row r="1115" ht="16.9" customHeight="1" spans="1:6">
      <c r="A1115" s="146" t="s">
        <v>946</v>
      </c>
      <c r="B1115" s="141">
        <v>0</v>
      </c>
      <c r="C1115" s="145"/>
      <c r="D1115" s="143"/>
      <c r="E1115" s="141">
        <v>0</v>
      </c>
      <c r="F1115" s="144"/>
    </row>
    <row r="1116" ht="16.9" customHeight="1" spans="1:6">
      <c r="A1116" s="146" t="s">
        <v>947</v>
      </c>
      <c r="B1116" s="141">
        <v>0</v>
      </c>
      <c r="C1116" s="145"/>
      <c r="D1116" s="143"/>
      <c r="E1116" s="141">
        <v>0</v>
      </c>
      <c r="F1116" s="144"/>
    </row>
    <row r="1117" ht="16.9" customHeight="1" spans="1:6">
      <c r="A1117" s="146" t="s">
        <v>948</v>
      </c>
      <c r="B1117" s="141">
        <v>0</v>
      </c>
      <c r="C1117" s="145"/>
      <c r="D1117" s="143"/>
      <c r="E1117" s="141">
        <v>0</v>
      </c>
      <c r="F1117" s="144"/>
    </row>
    <row r="1118" ht="16.9" customHeight="1" spans="1:6">
      <c r="A1118" s="146" t="s">
        <v>949</v>
      </c>
      <c r="B1118" s="141">
        <v>0</v>
      </c>
      <c r="C1118" s="145"/>
      <c r="D1118" s="143"/>
      <c r="E1118" s="141">
        <v>0</v>
      </c>
      <c r="F1118" s="144"/>
    </row>
    <row r="1119" ht="16.9" customHeight="1" spans="1:6">
      <c r="A1119" s="146" t="s">
        <v>950</v>
      </c>
      <c r="B1119" s="141">
        <v>0</v>
      </c>
      <c r="C1119" s="145"/>
      <c r="D1119" s="143"/>
      <c r="E1119" s="141">
        <v>0</v>
      </c>
      <c r="F1119" s="144"/>
    </row>
    <row r="1120" ht="16.9" customHeight="1" spans="1:6">
      <c r="A1120" s="146" t="s">
        <v>951</v>
      </c>
      <c r="B1120" s="141">
        <v>0</v>
      </c>
      <c r="C1120" s="145"/>
      <c r="D1120" s="143"/>
      <c r="E1120" s="141">
        <v>0</v>
      </c>
      <c r="F1120" s="144"/>
    </row>
    <row r="1121" ht="16.9" customHeight="1" spans="1:6">
      <c r="A1121" s="146" t="s">
        <v>952</v>
      </c>
      <c r="B1121" s="141">
        <v>0</v>
      </c>
      <c r="C1121" s="145"/>
      <c r="D1121" s="143"/>
      <c r="E1121" s="141">
        <v>0</v>
      </c>
      <c r="F1121" s="144"/>
    </row>
    <row r="1122" ht="16.9" customHeight="1" spans="1:6">
      <c r="A1122" s="146" t="s">
        <v>897</v>
      </c>
      <c r="B1122" s="141">
        <v>0</v>
      </c>
      <c r="C1122" s="145"/>
      <c r="D1122" s="143"/>
      <c r="E1122" s="141">
        <v>0</v>
      </c>
      <c r="F1122" s="144"/>
    </row>
    <row r="1123" ht="16.9" customHeight="1" spans="1:6">
      <c r="A1123" s="146" t="s">
        <v>953</v>
      </c>
      <c r="B1123" s="141">
        <v>0</v>
      </c>
      <c r="C1123" s="145"/>
      <c r="D1123" s="143"/>
      <c r="E1123" s="141">
        <v>0</v>
      </c>
      <c r="F1123" s="144"/>
    </row>
    <row r="1124" ht="16.9" customHeight="1" spans="1:6">
      <c r="A1124" s="146" t="s">
        <v>954</v>
      </c>
      <c r="B1124" s="141">
        <v>134</v>
      </c>
      <c r="C1124" s="145"/>
      <c r="D1124" s="143"/>
      <c r="E1124" s="141">
        <v>0</v>
      </c>
      <c r="F1124" s="144">
        <f t="shared" si="22"/>
        <v>-1</v>
      </c>
    </row>
    <row r="1125" ht="16.9" customHeight="1" spans="1:6">
      <c r="A1125" s="140" t="s">
        <v>955</v>
      </c>
      <c r="B1125" s="141">
        <f>SUM(B1126:B1133)</f>
        <v>275</v>
      </c>
      <c r="C1125" s="145">
        <f>SUM(C1126:C1132)</f>
        <v>175</v>
      </c>
      <c r="D1125" s="143"/>
      <c r="E1125" s="141">
        <f>SUM(E1126:E1133)</f>
        <v>252</v>
      </c>
      <c r="F1125" s="144">
        <f t="shared" si="22"/>
        <v>-0.0836363636363636</v>
      </c>
    </row>
    <row r="1126" ht="16.9" customHeight="1" spans="1:6">
      <c r="A1126" s="146" t="s">
        <v>86</v>
      </c>
      <c r="B1126" s="141">
        <v>225</v>
      </c>
      <c r="C1126" s="145">
        <v>175</v>
      </c>
      <c r="D1126" s="143"/>
      <c r="E1126" s="141">
        <v>237</v>
      </c>
      <c r="F1126" s="144">
        <f t="shared" si="22"/>
        <v>0.0533333333333333</v>
      </c>
    </row>
    <row r="1127" ht="16.9" customHeight="1" spans="1:6">
      <c r="A1127" s="146" t="s">
        <v>87</v>
      </c>
      <c r="B1127" s="141">
        <v>0</v>
      </c>
      <c r="C1127" s="145"/>
      <c r="D1127" s="143"/>
      <c r="E1127" s="141">
        <v>0</v>
      </c>
      <c r="F1127" s="144"/>
    </row>
    <row r="1128" ht="16.9" customHeight="1" spans="1:6">
      <c r="A1128" s="146" t="s">
        <v>88</v>
      </c>
      <c r="B1128" s="141">
        <v>0</v>
      </c>
      <c r="C1128" s="145"/>
      <c r="D1128" s="143"/>
      <c r="E1128" s="141">
        <v>0</v>
      </c>
      <c r="F1128" s="144"/>
    </row>
    <row r="1129" ht="16.9" customHeight="1" spans="1:6">
      <c r="A1129" s="146" t="s">
        <v>956</v>
      </c>
      <c r="B1129" s="141">
        <v>0</v>
      </c>
      <c r="C1129" s="145"/>
      <c r="D1129" s="143"/>
      <c r="E1129" s="141">
        <v>0</v>
      </c>
      <c r="F1129" s="144"/>
    </row>
    <row r="1130" ht="16.9" customHeight="1" spans="1:6">
      <c r="A1130" s="146" t="s">
        <v>957</v>
      </c>
      <c r="B1130" s="141">
        <v>0</v>
      </c>
      <c r="C1130" s="145"/>
      <c r="D1130" s="143"/>
      <c r="E1130" s="141">
        <v>0</v>
      </c>
      <c r="F1130" s="144"/>
    </row>
    <row r="1131" ht="16.9" customHeight="1" spans="1:6">
      <c r="A1131" s="146" t="s">
        <v>958</v>
      </c>
      <c r="B1131" s="141">
        <v>0</v>
      </c>
      <c r="C1131" s="145"/>
      <c r="D1131" s="143"/>
      <c r="E1131" s="141">
        <v>0</v>
      </c>
      <c r="F1131" s="144"/>
    </row>
    <row r="1132" ht="16.9" customHeight="1" spans="1:6">
      <c r="A1132" s="146" t="s">
        <v>959</v>
      </c>
      <c r="B1132" s="141">
        <v>0</v>
      </c>
      <c r="C1132" s="145"/>
      <c r="D1132" s="143"/>
      <c r="E1132" s="141">
        <v>0</v>
      </c>
      <c r="F1132" s="144"/>
    </row>
    <row r="1133" ht="16.9" customHeight="1" spans="1:6">
      <c r="A1133" s="146" t="s">
        <v>960</v>
      </c>
      <c r="B1133" s="141">
        <v>50</v>
      </c>
      <c r="C1133" s="145">
        <f>SUM(C1134:C1138)</f>
        <v>0</v>
      </c>
      <c r="D1133" s="143"/>
      <c r="E1133" s="141">
        <v>15</v>
      </c>
      <c r="F1133" s="144">
        <f t="shared" si="22"/>
        <v>-0.7</v>
      </c>
    </row>
    <row r="1134" ht="16.9" customHeight="1" spans="1:6">
      <c r="A1134" s="140" t="s">
        <v>961</v>
      </c>
      <c r="B1134" s="141">
        <f>SUM(B1135:B1140)</f>
        <v>0</v>
      </c>
      <c r="C1134" s="145"/>
      <c r="D1134" s="143"/>
      <c r="E1134" s="141">
        <f>SUM(E1135:E1140)</f>
        <v>0</v>
      </c>
      <c r="F1134" s="144"/>
    </row>
    <row r="1135" ht="16.9" customHeight="1" spans="1:6">
      <c r="A1135" s="146" t="s">
        <v>86</v>
      </c>
      <c r="B1135" s="141">
        <v>0</v>
      </c>
      <c r="C1135" s="145"/>
      <c r="D1135" s="143"/>
      <c r="E1135" s="141">
        <v>0</v>
      </c>
      <c r="F1135" s="144"/>
    </row>
    <row r="1136" ht="16.9" customHeight="1" spans="1:6">
      <c r="A1136" s="146" t="s">
        <v>87</v>
      </c>
      <c r="B1136" s="141">
        <v>0</v>
      </c>
      <c r="C1136" s="145"/>
      <c r="D1136" s="143"/>
      <c r="E1136" s="141">
        <v>0</v>
      </c>
      <c r="F1136" s="144"/>
    </row>
    <row r="1137" ht="16.9" customHeight="1" spans="1:6">
      <c r="A1137" s="146" t="s">
        <v>88</v>
      </c>
      <c r="B1137" s="141">
        <v>0</v>
      </c>
      <c r="C1137" s="145"/>
      <c r="D1137" s="143"/>
      <c r="E1137" s="141">
        <v>0</v>
      </c>
      <c r="F1137" s="144"/>
    </row>
    <row r="1138" ht="16.9" customHeight="1" spans="1:6">
      <c r="A1138" s="146" t="s">
        <v>962</v>
      </c>
      <c r="B1138" s="141">
        <v>0</v>
      </c>
      <c r="C1138" s="145"/>
      <c r="D1138" s="143"/>
      <c r="E1138" s="141">
        <v>0</v>
      </c>
      <c r="F1138" s="144"/>
    </row>
    <row r="1139" ht="16.9" customHeight="1" spans="1:6">
      <c r="A1139" s="146" t="s">
        <v>963</v>
      </c>
      <c r="B1139" s="141">
        <v>0</v>
      </c>
      <c r="C1139" s="145"/>
      <c r="D1139" s="143"/>
      <c r="E1139" s="141">
        <v>0</v>
      </c>
      <c r="F1139" s="144"/>
    </row>
    <row r="1140" ht="16.9" customHeight="1" spans="1:6">
      <c r="A1140" s="146" t="s">
        <v>964</v>
      </c>
      <c r="B1140" s="141">
        <v>0</v>
      </c>
      <c r="C1140" s="145">
        <v>0</v>
      </c>
      <c r="D1140" s="143"/>
      <c r="E1140" s="141">
        <v>0</v>
      </c>
      <c r="F1140" s="144"/>
    </row>
    <row r="1141" ht="16.9" customHeight="1" spans="1:6">
      <c r="A1141" s="140" t="s">
        <v>965</v>
      </c>
      <c r="B1141" s="141">
        <f>SUM(B1142:B1147)</f>
        <v>2254</v>
      </c>
      <c r="C1141" s="145">
        <f>SUM(C1142:C1147)</f>
        <v>109</v>
      </c>
      <c r="D1141" s="143"/>
      <c r="E1141" s="141">
        <f>SUM(E1142:E1147)</f>
        <v>109</v>
      </c>
      <c r="F1141" s="144">
        <f t="shared" si="22"/>
        <v>-0.951641526175688</v>
      </c>
    </row>
    <row r="1142" ht="16.9" customHeight="1" spans="1:6">
      <c r="A1142" s="146" t="s">
        <v>86</v>
      </c>
      <c r="B1142" s="141">
        <v>0</v>
      </c>
      <c r="C1142" s="145">
        <v>0</v>
      </c>
      <c r="D1142" s="143"/>
      <c r="E1142" s="141">
        <v>0</v>
      </c>
      <c r="F1142" s="144"/>
    </row>
    <row r="1143" ht="16.9" customHeight="1" spans="1:6">
      <c r="A1143" s="146" t="s">
        <v>87</v>
      </c>
      <c r="B1143" s="141">
        <v>0</v>
      </c>
      <c r="C1143" s="145">
        <v>0</v>
      </c>
      <c r="D1143" s="143"/>
      <c r="E1143" s="141">
        <v>0</v>
      </c>
      <c r="F1143" s="144"/>
    </row>
    <row r="1144" ht="16.9" customHeight="1" spans="1:6">
      <c r="A1144" s="146" t="s">
        <v>88</v>
      </c>
      <c r="B1144" s="141">
        <v>0</v>
      </c>
      <c r="C1144" s="145">
        <v>0</v>
      </c>
      <c r="D1144" s="143"/>
      <c r="E1144" s="141">
        <v>0</v>
      </c>
      <c r="F1144" s="144"/>
    </row>
    <row r="1145" ht="16.9" customHeight="1" spans="1:6">
      <c r="A1145" s="146" t="s">
        <v>966</v>
      </c>
      <c r="B1145" s="141">
        <v>14</v>
      </c>
      <c r="C1145" s="145">
        <v>0</v>
      </c>
      <c r="D1145" s="143"/>
      <c r="E1145" s="141">
        <v>0</v>
      </c>
      <c r="F1145" s="144">
        <f t="shared" si="22"/>
        <v>-1</v>
      </c>
    </row>
    <row r="1146" ht="16.9" customHeight="1" spans="1:6">
      <c r="A1146" s="146" t="s">
        <v>967</v>
      </c>
      <c r="B1146" s="141">
        <v>240</v>
      </c>
      <c r="C1146" s="145">
        <v>29</v>
      </c>
      <c r="D1146" s="143"/>
      <c r="E1146" s="141">
        <v>57</v>
      </c>
      <c r="F1146" s="144">
        <f t="shared" si="22"/>
        <v>-0.7625</v>
      </c>
    </row>
    <row r="1147" ht="16.9" customHeight="1" spans="1:6">
      <c r="A1147" s="146" t="s">
        <v>968</v>
      </c>
      <c r="B1147" s="141">
        <v>2000</v>
      </c>
      <c r="C1147" s="145">
        <v>80</v>
      </c>
      <c r="D1147" s="143"/>
      <c r="E1147" s="141">
        <v>52</v>
      </c>
      <c r="F1147" s="144">
        <f t="shared" si="22"/>
        <v>-0.974</v>
      </c>
    </row>
    <row r="1148" ht="16.9" customHeight="1" spans="1:6">
      <c r="A1148" s="140" t="s">
        <v>969</v>
      </c>
      <c r="B1148" s="141">
        <f>SUM(B1149:B1154)</f>
        <v>7</v>
      </c>
      <c r="C1148" s="145"/>
      <c r="D1148" s="143"/>
      <c r="E1148" s="141">
        <f>SUM(E1149:E1154)</f>
        <v>0</v>
      </c>
      <c r="F1148" s="144">
        <f t="shared" si="22"/>
        <v>-1</v>
      </c>
    </row>
    <row r="1149" ht="16.9" customHeight="1" spans="1:6">
      <c r="A1149" s="146" t="s">
        <v>970</v>
      </c>
      <c r="B1149" s="141">
        <v>0</v>
      </c>
      <c r="C1149" s="145"/>
      <c r="D1149" s="143"/>
      <c r="E1149" s="141">
        <v>0</v>
      </c>
      <c r="F1149" s="144"/>
    </row>
    <row r="1150" ht="16.9" customHeight="1" spans="1:6">
      <c r="A1150" s="146" t="s">
        <v>971</v>
      </c>
      <c r="B1150" s="141">
        <v>0</v>
      </c>
      <c r="C1150" s="145"/>
      <c r="D1150" s="143"/>
      <c r="E1150" s="141">
        <v>0</v>
      </c>
      <c r="F1150" s="144"/>
    </row>
    <row r="1151" ht="16.9" customHeight="1" spans="1:6">
      <c r="A1151" s="146" t="s">
        <v>972</v>
      </c>
      <c r="B1151" s="141">
        <v>0</v>
      </c>
      <c r="C1151" s="145"/>
      <c r="D1151" s="143"/>
      <c r="E1151" s="141">
        <v>0</v>
      </c>
      <c r="F1151" s="144"/>
    </row>
    <row r="1152" ht="16.9" customHeight="1" spans="1:6">
      <c r="A1152" s="146" t="s">
        <v>973</v>
      </c>
      <c r="B1152" s="141">
        <v>0</v>
      </c>
      <c r="C1152" s="145"/>
      <c r="D1152" s="143"/>
      <c r="E1152" s="141">
        <v>0</v>
      </c>
      <c r="F1152" s="144"/>
    </row>
    <row r="1153" ht="16.9" customHeight="1" spans="1:6">
      <c r="A1153" s="146" t="s">
        <v>974</v>
      </c>
      <c r="B1153" s="141">
        <v>0</v>
      </c>
      <c r="C1153" s="143"/>
      <c r="D1153" s="143"/>
      <c r="E1153" s="141">
        <v>0</v>
      </c>
      <c r="F1153" s="144"/>
    </row>
    <row r="1154" ht="16.9" customHeight="1" spans="1:6">
      <c r="A1154" s="146" t="s">
        <v>975</v>
      </c>
      <c r="B1154" s="141">
        <v>7</v>
      </c>
      <c r="C1154" s="143"/>
      <c r="D1154" s="143"/>
      <c r="E1154" s="141">
        <v>0</v>
      </c>
      <c r="F1154" s="144">
        <f t="shared" si="22"/>
        <v>-1</v>
      </c>
    </row>
    <row r="1155" ht="16.9" customHeight="1" spans="1:6">
      <c r="A1155" s="140" t="s">
        <v>976</v>
      </c>
      <c r="B1155" s="141">
        <f>SUM(B1156,B1166,B1173,B1179)</f>
        <v>1900</v>
      </c>
      <c r="C1155" s="145">
        <f>SUM(C1156,C1166,C1173,C1179)</f>
        <v>423</v>
      </c>
      <c r="D1155" s="143"/>
      <c r="E1155" s="141">
        <f>SUM(E1156,E1166,E1173,E1179)</f>
        <v>817</v>
      </c>
      <c r="F1155" s="144">
        <f t="shared" si="22"/>
        <v>-0.57</v>
      </c>
    </row>
    <row r="1156" ht="16.9" customHeight="1" spans="1:6">
      <c r="A1156" s="140" t="s">
        <v>977</v>
      </c>
      <c r="B1156" s="141">
        <f>SUM(B1157:B1165)</f>
        <v>418</v>
      </c>
      <c r="C1156" s="145">
        <f>SUM(C1157:C1165)</f>
        <v>293</v>
      </c>
      <c r="D1156" s="143"/>
      <c r="E1156" s="141">
        <f>SUM(E1157:E1165)</f>
        <v>284</v>
      </c>
      <c r="F1156" s="144">
        <f t="shared" si="22"/>
        <v>-0.320574162679426</v>
      </c>
    </row>
    <row r="1157" ht="16.9" customHeight="1" spans="1:6">
      <c r="A1157" s="146" t="s">
        <v>86</v>
      </c>
      <c r="B1157" s="141">
        <v>371</v>
      </c>
      <c r="C1157" s="145">
        <v>264</v>
      </c>
      <c r="D1157" s="143"/>
      <c r="E1157" s="141">
        <v>225</v>
      </c>
      <c r="F1157" s="144">
        <f t="shared" si="22"/>
        <v>-0.393530997304582</v>
      </c>
    </row>
    <row r="1158" ht="16.9" customHeight="1" spans="1:6">
      <c r="A1158" s="146" t="s">
        <v>87</v>
      </c>
      <c r="B1158" s="141">
        <v>0</v>
      </c>
      <c r="C1158" s="145">
        <v>0</v>
      </c>
      <c r="D1158" s="143"/>
      <c r="E1158" s="141">
        <v>0</v>
      </c>
      <c r="F1158" s="144"/>
    </row>
    <row r="1159" ht="16.9" customHeight="1" spans="1:6">
      <c r="A1159" s="146" t="s">
        <v>88</v>
      </c>
      <c r="B1159" s="141">
        <v>0</v>
      </c>
      <c r="C1159" s="145">
        <v>0</v>
      </c>
      <c r="D1159" s="143"/>
      <c r="E1159" s="141">
        <v>0</v>
      </c>
      <c r="F1159" s="144"/>
    </row>
    <row r="1160" ht="16.9" customHeight="1" spans="1:6">
      <c r="A1160" s="146" t="s">
        <v>978</v>
      </c>
      <c r="B1160" s="141">
        <v>0</v>
      </c>
      <c r="C1160" s="145">
        <v>0</v>
      </c>
      <c r="D1160" s="143"/>
      <c r="E1160" s="141">
        <v>0</v>
      </c>
      <c r="F1160" s="144"/>
    </row>
    <row r="1161" ht="16.9" customHeight="1" spans="1:6">
      <c r="A1161" s="146" t="s">
        <v>979</v>
      </c>
      <c r="B1161" s="141">
        <v>0</v>
      </c>
      <c r="C1161" s="145">
        <v>0</v>
      </c>
      <c r="D1161" s="143"/>
      <c r="E1161" s="141">
        <v>0</v>
      </c>
      <c r="F1161" s="144"/>
    </row>
    <row r="1162" ht="16.9" customHeight="1" spans="1:6">
      <c r="A1162" s="146" t="s">
        <v>980</v>
      </c>
      <c r="B1162" s="141">
        <v>0</v>
      </c>
      <c r="C1162" s="145">
        <v>0</v>
      </c>
      <c r="D1162" s="143"/>
      <c r="E1162" s="141">
        <v>0</v>
      </c>
      <c r="F1162" s="144"/>
    </row>
    <row r="1163" ht="16.9" customHeight="1" spans="1:6">
      <c r="A1163" s="146" t="s">
        <v>981</v>
      </c>
      <c r="B1163" s="141">
        <v>0</v>
      </c>
      <c r="C1163" s="145">
        <v>0</v>
      </c>
      <c r="D1163" s="143"/>
      <c r="E1163" s="141">
        <v>0</v>
      </c>
      <c r="F1163" s="144"/>
    </row>
    <row r="1164" ht="16.9" customHeight="1" spans="1:6">
      <c r="A1164" s="146" t="s">
        <v>95</v>
      </c>
      <c r="B1164" s="141">
        <v>0</v>
      </c>
      <c r="C1164" s="145">
        <v>0</v>
      </c>
      <c r="D1164" s="143"/>
      <c r="E1164" s="141">
        <v>0</v>
      </c>
      <c r="F1164" s="144"/>
    </row>
    <row r="1165" ht="16.9" customHeight="1" spans="1:6">
      <c r="A1165" s="146" t="s">
        <v>982</v>
      </c>
      <c r="B1165" s="141">
        <v>47</v>
      </c>
      <c r="C1165" s="145">
        <v>29</v>
      </c>
      <c r="D1165" s="143"/>
      <c r="E1165" s="141">
        <v>59</v>
      </c>
      <c r="F1165" s="144">
        <f t="shared" ref="F1165:F1221" si="23">(E1165-B1165)/B1165</f>
        <v>0.25531914893617</v>
      </c>
    </row>
    <row r="1166" ht="16.9" customHeight="1" spans="1:6">
      <c r="A1166" s="140" t="s">
        <v>983</v>
      </c>
      <c r="B1166" s="141">
        <f>SUM(B1167:B1172)</f>
        <v>1271</v>
      </c>
      <c r="C1166" s="145">
        <f>SUM(C1167:C1172)</f>
        <v>91</v>
      </c>
      <c r="D1166" s="143"/>
      <c r="E1166" s="141">
        <f>SUM(E1167:E1172)</f>
        <v>275</v>
      </c>
      <c r="F1166" s="144">
        <f t="shared" si="23"/>
        <v>-0.783634933123525</v>
      </c>
    </row>
    <row r="1167" ht="16.9" customHeight="1" spans="1:6">
      <c r="A1167" s="146" t="s">
        <v>86</v>
      </c>
      <c r="B1167" s="141">
        <v>51</v>
      </c>
      <c r="C1167" s="145">
        <v>91</v>
      </c>
      <c r="D1167" s="143"/>
      <c r="E1167" s="141">
        <v>71</v>
      </c>
      <c r="F1167" s="144">
        <f t="shared" si="23"/>
        <v>0.392156862745098</v>
      </c>
    </row>
    <row r="1168" ht="16.9" customHeight="1" spans="1:6">
      <c r="A1168" s="146" t="s">
        <v>87</v>
      </c>
      <c r="B1168" s="141">
        <v>0</v>
      </c>
      <c r="C1168" s="145"/>
      <c r="D1168" s="143"/>
      <c r="E1168" s="141">
        <v>0</v>
      </c>
      <c r="F1168" s="144"/>
    </row>
    <row r="1169" ht="16.9" customHeight="1" spans="1:6">
      <c r="A1169" s="146" t="s">
        <v>88</v>
      </c>
      <c r="B1169" s="141">
        <v>0</v>
      </c>
      <c r="C1169" s="145"/>
      <c r="D1169" s="143"/>
      <c r="E1169" s="141">
        <v>0</v>
      </c>
      <c r="F1169" s="144"/>
    </row>
    <row r="1170" ht="16.9" customHeight="1" spans="1:6">
      <c r="A1170" s="146" t="s">
        <v>984</v>
      </c>
      <c r="B1170" s="141">
        <v>5</v>
      </c>
      <c r="C1170" s="145"/>
      <c r="D1170" s="143"/>
      <c r="E1170" s="141">
        <v>0</v>
      </c>
      <c r="F1170" s="144">
        <f t="shared" si="23"/>
        <v>-1</v>
      </c>
    </row>
    <row r="1171" ht="16.9" customHeight="1" spans="1:6">
      <c r="A1171" s="146" t="s">
        <v>985</v>
      </c>
      <c r="B1171" s="141">
        <v>0</v>
      </c>
      <c r="C1171" s="145"/>
      <c r="D1171" s="143"/>
      <c r="E1171" s="141">
        <v>0</v>
      </c>
      <c r="F1171" s="144"/>
    </row>
    <row r="1172" ht="16.9" customHeight="1" spans="1:6">
      <c r="A1172" s="146" t="s">
        <v>986</v>
      </c>
      <c r="B1172" s="141">
        <v>1215</v>
      </c>
      <c r="C1172" s="145"/>
      <c r="D1172" s="143"/>
      <c r="E1172" s="141">
        <v>204</v>
      </c>
      <c r="F1172" s="144">
        <f t="shared" si="23"/>
        <v>-0.832098765432099</v>
      </c>
    </row>
    <row r="1173" ht="16.9" customHeight="1" spans="1:6">
      <c r="A1173" s="140" t="s">
        <v>987</v>
      </c>
      <c r="B1173" s="141">
        <f>SUM(B1174:B1178)</f>
        <v>146</v>
      </c>
      <c r="C1173" s="145">
        <f>SUM(C1174:C1178)</f>
        <v>39</v>
      </c>
      <c r="D1173" s="143"/>
      <c r="E1173" s="141">
        <f>SUM(E1174:E1178)</f>
        <v>228</v>
      </c>
      <c r="F1173" s="144">
        <f t="shared" si="23"/>
        <v>0.561643835616438</v>
      </c>
    </row>
    <row r="1174" ht="16.9" customHeight="1" spans="1:6">
      <c r="A1174" s="146" t="s">
        <v>86</v>
      </c>
      <c r="B1174" s="141">
        <v>0</v>
      </c>
      <c r="C1174" s="145"/>
      <c r="D1174" s="143"/>
      <c r="E1174" s="141">
        <v>0</v>
      </c>
      <c r="F1174" s="144"/>
    </row>
    <row r="1175" ht="16.9" customHeight="1" spans="1:6">
      <c r="A1175" s="146" t="s">
        <v>87</v>
      </c>
      <c r="B1175" s="141">
        <v>0</v>
      </c>
      <c r="C1175" s="145"/>
      <c r="D1175" s="143"/>
      <c r="E1175" s="141">
        <v>0</v>
      </c>
      <c r="F1175" s="144"/>
    </row>
    <row r="1176" ht="16.9" customHeight="1" spans="1:6">
      <c r="A1176" s="146" t="s">
        <v>88</v>
      </c>
      <c r="B1176" s="141">
        <v>0</v>
      </c>
      <c r="C1176" s="145"/>
      <c r="D1176" s="143"/>
      <c r="E1176" s="141">
        <v>0</v>
      </c>
      <c r="F1176" s="144"/>
    </row>
    <row r="1177" ht="16.9" customHeight="1" spans="1:6">
      <c r="A1177" s="146" t="s">
        <v>988</v>
      </c>
      <c r="B1177" s="141">
        <v>0</v>
      </c>
      <c r="C1177" s="145"/>
      <c r="D1177" s="143"/>
      <c r="E1177" s="141">
        <v>0</v>
      </c>
      <c r="F1177" s="144"/>
    </row>
    <row r="1178" ht="16.9" customHeight="1" spans="1:6">
      <c r="A1178" s="146" t="s">
        <v>989</v>
      </c>
      <c r="B1178" s="141">
        <v>146</v>
      </c>
      <c r="C1178" s="145">
        <v>39</v>
      </c>
      <c r="D1178" s="143"/>
      <c r="E1178" s="141">
        <v>228</v>
      </c>
      <c r="F1178" s="144">
        <f t="shared" si="23"/>
        <v>0.561643835616438</v>
      </c>
    </row>
    <row r="1179" ht="16.9" customHeight="1" spans="1:6">
      <c r="A1179" s="140" t="s">
        <v>990</v>
      </c>
      <c r="B1179" s="141">
        <f>SUM(B1180:B1181)</f>
        <v>65</v>
      </c>
      <c r="C1179" s="143"/>
      <c r="D1179" s="143"/>
      <c r="E1179" s="141">
        <f>SUM(E1180:E1181)</f>
        <v>30</v>
      </c>
      <c r="F1179" s="144">
        <f t="shared" si="23"/>
        <v>-0.538461538461538</v>
      </c>
    </row>
    <row r="1180" ht="16.9" customHeight="1" spans="1:6">
      <c r="A1180" s="146" t="s">
        <v>991</v>
      </c>
      <c r="B1180" s="141">
        <v>65</v>
      </c>
      <c r="C1180" s="143"/>
      <c r="D1180" s="143"/>
      <c r="E1180" s="141">
        <v>30</v>
      </c>
      <c r="F1180" s="144">
        <f t="shared" si="23"/>
        <v>-0.538461538461538</v>
      </c>
    </row>
    <row r="1181" ht="16.9" customHeight="1" spans="1:6">
      <c r="A1181" s="146" t="s">
        <v>992</v>
      </c>
      <c r="B1181" s="141">
        <v>0</v>
      </c>
      <c r="C1181" s="143"/>
      <c r="D1181" s="143"/>
      <c r="E1181" s="141">
        <v>0</v>
      </c>
      <c r="F1181" s="144"/>
    </row>
    <row r="1182" ht="16.9" customHeight="1" spans="1:6">
      <c r="A1182" s="140" t="s">
        <v>993</v>
      </c>
      <c r="B1182" s="141">
        <f>SUM(B1183,B1190,B1200,B1206,B1209)</f>
        <v>0</v>
      </c>
      <c r="C1182" s="143"/>
      <c r="D1182" s="143"/>
      <c r="E1182" s="143"/>
      <c r="F1182" s="144"/>
    </row>
    <row r="1183" ht="16.9" customHeight="1" spans="1:6">
      <c r="A1183" s="140" t="s">
        <v>994</v>
      </c>
      <c r="B1183" s="141">
        <f>SUM(B1184:B1189)</f>
        <v>0</v>
      </c>
      <c r="C1183" s="143"/>
      <c r="D1183" s="143"/>
      <c r="E1183" s="143"/>
      <c r="F1183" s="144"/>
    </row>
    <row r="1184" ht="16.9" customHeight="1" spans="1:6">
      <c r="A1184" s="146" t="s">
        <v>86</v>
      </c>
      <c r="B1184" s="141">
        <v>0</v>
      </c>
      <c r="C1184" s="143"/>
      <c r="D1184" s="143"/>
      <c r="E1184" s="143"/>
      <c r="F1184" s="144"/>
    </row>
    <row r="1185" ht="16.9" customHeight="1" spans="1:6">
      <c r="A1185" s="146" t="s">
        <v>87</v>
      </c>
      <c r="B1185" s="141">
        <v>0</v>
      </c>
      <c r="C1185" s="143"/>
      <c r="D1185" s="143"/>
      <c r="E1185" s="143"/>
      <c r="F1185" s="144"/>
    </row>
    <row r="1186" ht="16.9" customHeight="1" spans="1:6">
      <c r="A1186" s="146" t="s">
        <v>88</v>
      </c>
      <c r="B1186" s="141">
        <v>0</v>
      </c>
      <c r="C1186" s="143"/>
      <c r="D1186" s="143"/>
      <c r="E1186" s="143"/>
      <c r="F1186" s="144"/>
    </row>
    <row r="1187" ht="16.9" customHeight="1" spans="1:6">
      <c r="A1187" s="146" t="s">
        <v>995</v>
      </c>
      <c r="B1187" s="141">
        <v>0</v>
      </c>
      <c r="C1187" s="143"/>
      <c r="D1187" s="143"/>
      <c r="E1187" s="143"/>
      <c r="F1187" s="144"/>
    </row>
    <row r="1188" ht="16.9" customHeight="1" spans="1:6">
      <c r="A1188" s="146" t="s">
        <v>95</v>
      </c>
      <c r="B1188" s="141">
        <v>0</v>
      </c>
      <c r="C1188" s="143"/>
      <c r="D1188" s="143"/>
      <c r="E1188" s="143"/>
      <c r="F1188" s="144"/>
    </row>
    <row r="1189" ht="16.9" customHeight="1" spans="1:6">
      <c r="A1189" s="146" t="s">
        <v>996</v>
      </c>
      <c r="B1189" s="141">
        <v>0</v>
      </c>
      <c r="C1189" s="143"/>
      <c r="D1189" s="143"/>
      <c r="E1189" s="143"/>
      <c r="F1189" s="144"/>
    </row>
    <row r="1190" ht="16.9" customHeight="1" spans="1:6">
      <c r="A1190" s="140" t="s">
        <v>997</v>
      </c>
      <c r="B1190" s="141">
        <f>SUM(B1191:B1199)</f>
        <v>0</v>
      </c>
      <c r="C1190" s="143"/>
      <c r="D1190" s="143"/>
      <c r="E1190" s="143"/>
      <c r="F1190" s="144"/>
    </row>
    <row r="1191" ht="16.9" customHeight="1" spans="1:6">
      <c r="A1191" s="146" t="s">
        <v>998</v>
      </c>
      <c r="B1191" s="141">
        <v>0</v>
      </c>
      <c r="C1191" s="143"/>
      <c r="D1191" s="143"/>
      <c r="E1191" s="143"/>
      <c r="F1191" s="144"/>
    </row>
    <row r="1192" ht="16.9" customHeight="1" spans="1:6">
      <c r="A1192" s="146" t="s">
        <v>999</v>
      </c>
      <c r="B1192" s="141">
        <v>0</v>
      </c>
      <c r="C1192" s="143"/>
      <c r="D1192" s="143"/>
      <c r="E1192" s="143"/>
      <c r="F1192" s="144"/>
    </row>
    <row r="1193" ht="16.9" customHeight="1" spans="1:6">
      <c r="A1193" s="146" t="s">
        <v>1000</v>
      </c>
      <c r="B1193" s="141">
        <v>0</v>
      </c>
      <c r="C1193" s="143"/>
      <c r="D1193" s="143"/>
      <c r="E1193" s="143"/>
      <c r="F1193" s="144"/>
    </row>
    <row r="1194" ht="16.9" customHeight="1" spans="1:6">
      <c r="A1194" s="146" t="s">
        <v>1001</v>
      </c>
      <c r="B1194" s="141">
        <v>0</v>
      </c>
      <c r="C1194" s="143"/>
      <c r="D1194" s="143"/>
      <c r="E1194" s="143"/>
      <c r="F1194" s="144"/>
    </row>
    <row r="1195" ht="16.9" customHeight="1" spans="1:6">
      <c r="A1195" s="146" t="s">
        <v>1002</v>
      </c>
      <c r="B1195" s="141">
        <v>0</v>
      </c>
      <c r="C1195" s="143"/>
      <c r="D1195" s="143"/>
      <c r="E1195" s="143"/>
      <c r="F1195" s="144"/>
    </row>
    <row r="1196" ht="16.9" customHeight="1" spans="1:6">
      <c r="A1196" s="146" t="s">
        <v>1003</v>
      </c>
      <c r="B1196" s="141">
        <v>0</v>
      </c>
      <c r="C1196" s="143"/>
      <c r="D1196" s="143"/>
      <c r="E1196" s="143"/>
      <c r="F1196" s="144"/>
    </row>
    <row r="1197" ht="16.9" customHeight="1" spans="1:6">
      <c r="A1197" s="146" t="s">
        <v>1004</v>
      </c>
      <c r="B1197" s="141">
        <v>0</v>
      </c>
      <c r="C1197" s="143"/>
      <c r="D1197" s="143"/>
      <c r="E1197" s="143"/>
      <c r="F1197" s="144"/>
    </row>
    <row r="1198" ht="16.9" customHeight="1" spans="1:6">
      <c r="A1198" s="146" t="s">
        <v>1005</v>
      </c>
      <c r="B1198" s="141">
        <v>0</v>
      </c>
      <c r="C1198" s="143"/>
      <c r="D1198" s="143"/>
      <c r="E1198" s="143"/>
      <c r="F1198" s="144"/>
    </row>
    <row r="1199" ht="16.9" customHeight="1" spans="1:6">
      <c r="A1199" s="146" t="s">
        <v>1006</v>
      </c>
      <c r="B1199" s="141">
        <v>0</v>
      </c>
      <c r="C1199" s="143"/>
      <c r="D1199" s="143"/>
      <c r="E1199" s="143"/>
      <c r="F1199" s="144"/>
    </row>
    <row r="1200" ht="16.9" customHeight="1" spans="1:6">
      <c r="A1200" s="140" t="s">
        <v>1007</v>
      </c>
      <c r="B1200" s="141">
        <f>SUM(B1201:B1205)</f>
        <v>0</v>
      </c>
      <c r="C1200" s="143"/>
      <c r="D1200" s="143"/>
      <c r="E1200" s="143"/>
      <c r="F1200" s="144"/>
    </row>
    <row r="1201" ht="16.9" customHeight="1" spans="1:6">
      <c r="A1201" s="146" t="s">
        <v>1008</v>
      </c>
      <c r="B1201" s="141">
        <v>0</v>
      </c>
      <c r="C1201" s="143"/>
      <c r="D1201" s="143"/>
      <c r="E1201" s="143"/>
      <c r="F1201" s="144"/>
    </row>
    <row r="1202" ht="16.9" customHeight="1" spans="1:6">
      <c r="A1202" s="146" t="s">
        <v>1009</v>
      </c>
      <c r="B1202" s="141">
        <v>0</v>
      </c>
      <c r="C1202" s="143"/>
      <c r="D1202" s="143"/>
      <c r="E1202" s="143"/>
      <c r="F1202" s="144"/>
    </row>
    <row r="1203" ht="16.9" customHeight="1" spans="1:6">
      <c r="A1203" s="146" t="s">
        <v>1010</v>
      </c>
      <c r="B1203" s="141">
        <v>0</v>
      </c>
      <c r="C1203" s="143"/>
      <c r="D1203" s="143"/>
      <c r="E1203" s="143"/>
      <c r="F1203" s="144"/>
    </row>
    <row r="1204" ht="16.9" customHeight="1" spans="1:6">
      <c r="A1204" s="146" t="s">
        <v>1011</v>
      </c>
      <c r="B1204" s="141">
        <v>0</v>
      </c>
      <c r="C1204" s="143"/>
      <c r="D1204" s="143"/>
      <c r="E1204" s="143"/>
      <c r="F1204" s="144"/>
    </row>
    <row r="1205" ht="16.9" customHeight="1" spans="1:6">
      <c r="A1205" s="146" t="s">
        <v>1012</v>
      </c>
      <c r="B1205" s="141">
        <v>0</v>
      </c>
      <c r="C1205" s="143"/>
      <c r="D1205" s="143"/>
      <c r="E1205" s="143"/>
      <c r="F1205" s="144"/>
    </row>
    <row r="1206" ht="16.9" customHeight="1" spans="1:6">
      <c r="A1206" s="140" t="s">
        <v>1013</v>
      </c>
      <c r="B1206" s="141">
        <f>SUM(B1207:B1208)</f>
        <v>0</v>
      </c>
      <c r="C1206" s="143"/>
      <c r="D1206" s="143"/>
      <c r="E1206" s="143"/>
      <c r="F1206" s="144"/>
    </row>
    <row r="1207" ht="16.9" customHeight="1" spans="1:6">
      <c r="A1207" s="146" t="s">
        <v>1014</v>
      </c>
      <c r="B1207" s="141">
        <v>0</v>
      </c>
      <c r="C1207" s="143"/>
      <c r="D1207" s="143"/>
      <c r="E1207" s="143"/>
      <c r="F1207" s="144"/>
    </row>
    <row r="1208" ht="16.9" customHeight="1" spans="1:6">
      <c r="A1208" s="146" t="s">
        <v>1015</v>
      </c>
      <c r="B1208" s="141">
        <v>0</v>
      </c>
      <c r="C1208" s="143"/>
      <c r="D1208" s="143"/>
      <c r="E1208" s="143"/>
      <c r="F1208" s="144"/>
    </row>
    <row r="1209" ht="16.9" customHeight="1" spans="1:6">
      <c r="A1209" s="140" t="s">
        <v>1016</v>
      </c>
      <c r="B1209" s="141">
        <f>B1210</f>
        <v>0</v>
      </c>
      <c r="C1209" s="143"/>
      <c r="D1209" s="143"/>
      <c r="E1209" s="143"/>
      <c r="F1209" s="144"/>
    </row>
    <row r="1210" ht="16.9" customHeight="1" spans="1:6">
      <c r="A1210" s="146" t="s">
        <v>1017</v>
      </c>
      <c r="B1210" s="141">
        <v>0</v>
      </c>
      <c r="C1210" s="143"/>
      <c r="D1210" s="143"/>
      <c r="E1210" s="143"/>
      <c r="F1210" s="144"/>
    </row>
    <row r="1211" ht="16.9" customHeight="1" spans="1:6">
      <c r="A1211" s="140" t="s">
        <v>1018</v>
      </c>
      <c r="B1211" s="141">
        <f>SUM(B1212:B1220)</f>
        <v>0</v>
      </c>
      <c r="C1211" s="143"/>
      <c r="D1211" s="143"/>
      <c r="E1211" s="143"/>
      <c r="F1211" s="144"/>
    </row>
    <row r="1212" ht="16.9" customHeight="1" spans="1:6">
      <c r="A1212" s="140" t="s">
        <v>1019</v>
      </c>
      <c r="B1212" s="141">
        <v>0</v>
      </c>
      <c r="C1212" s="143"/>
      <c r="D1212" s="143"/>
      <c r="E1212" s="143"/>
      <c r="F1212" s="144"/>
    </row>
    <row r="1213" ht="16.9" customHeight="1" spans="1:6">
      <c r="A1213" s="140" t="s">
        <v>1020</v>
      </c>
      <c r="B1213" s="141">
        <v>0</v>
      </c>
      <c r="C1213" s="143"/>
      <c r="D1213" s="143"/>
      <c r="E1213" s="143"/>
      <c r="F1213" s="144"/>
    </row>
    <row r="1214" ht="16.9" customHeight="1" spans="1:6">
      <c r="A1214" s="140" t="s">
        <v>1021</v>
      </c>
      <c r="B1214" s="141">
        <v>0</v>
      </c>
      <c r="C1214" s="143"/>
      <c r="D1214" s="143"/>
      <c r="E1214" s="143"/>
      <c r="F1214" s="144"/>
    </row>
    <row r="1215" ht="16.9" customHeight="1" spans="1:6">
      <c r="A1215" s="140" t="s">
        <v>1022</v>
      </c>
      <c r="B1215" s="141">
        <v>0</v>
      </c>
      <c r="C1215" s="143"/>
      <c r="D1215" s="143"/>
      <c r="E1215" s="143"/>
      <c r="F1215" s="144"/>
    </row>
    <row r="1216" ht="16.9" customHeight="1" spans="1:6">
      <c r="A1216" s="140" t="s">
        <v>1023</v>
      </c>
      <c r="B1216" s="141">
        <v>0</v>
      </c>
      <c r="C1216" s="143"/>
      <c r="D1216" s="143"/>
      <c r="E1216" s="143"/>
      <c r="F1216" s="144"/>
    </row>
    <row r="1217" ht="16.9" customHeight="1" spans="1:6">
      <c r="A1217" s="140" t="s">
        <v>759</v>
      </c>
      <c r="B1217" s="141">
        <v>0</v>
      </c>
      <c r="C1217" s="143"/>
      <c r="D1217" s="143"/>
      <c r="E1217" s="143"/>
      <c r="F1217" s="144"/>
    </row>
    <row r="1218" ht="16.9" customHeight="1" spans="1:6">
      <c r="A1218" s="140" t="s">
        <v>1024</v>
      </c>
      <c r="B1218" s="141">
        <v>0</v>
      </c>
      <c r="C1218" s="143"/>
      <c r="D1218" s="143"/>
      <c r="E1218" s="143"/>
      <c r="F1218" s="144"/>
    </row>
    <row r="1219" ht="16.9" customHeight="1" spans="1:6">
      <c r="A1219" s="140" t="s">
        <v>1025</v>
      </c>
      <c r="B1219" s="141">
        <v>0</v>
      </c>
      <c r="C1219" s="143"/>
      <c r="D1219" s="143"/>
      <c r="E1219" s="143"/>
      <c r="F1219" s="144"/>
    </row>
    <row r="1220" ht="16.9" customHeight="1" spans="1:6">
      <c r="A1220" s="140" t="s">
        <v>1026</v>
      </c>
      <c r="B1220" s="141">
        <v>0</v>
      </c>
      <c r="C1220" s="143"/>
      <c r="D1220" s="143"/>
      <c r="E1220" s="143"/>
      <c r="F1220" s="144"/>
    </row>
    <row r="1221" ht="16.9" customHeight="1" spans="1:6">
      <c r="A1221" s="140" t="s">
        <v>1027</v>
      </c>
      <c r="B1221" s="141">
        <f>SUM(B1222,B1242,B1262,B1271,B1284,B1299)</f>
        <v>902</v>
      </c>
      <c r="C1221" s="145">
        <f>SUM(C1222,C1242,C1262,C1271,C1284,C1299)</f>
        <v>1009</v>
      </c>
      <c r="D1221" s="141">
        <f t="shared" ref="D1221:E1221" si="24">SUM(D1222,D1242,D1262,D1271,D1284,D1299)</f>
        <v>0</v>
      </c>
      <c r="E1221" s="141">
        <f t="shared" si="24"/>
        <v>4563</v>
      </c>
      <c r="F1221" s="144">
        <f t="shared" si="23"/>
        <v>4.05875831485588</v>
      </c>
    </row>
    <row r="1222" ht="16.9" customHeight="1" spans="1:6">
      <c r="A1222" s="140" t="s">
        <v>1028</v>
      </c>
      <c r="B1222" s="141">
        <f>SUM(B1223:B1241)</f>
        <v>860</v>
      </c>
      <c r="C1222" s="145">
        <f>SUM(C1223:C1241)</f>
        <v>946</v>
      </c>
      <c r="D1222" s="143"/>
      <c r="E1222" s="141">
        <f>SUM(E1223:E1241)</f>
        <v>4497</v>
      </c>
      <c r="F1222" s="144">
        <f t="shared" ref="F1222:F1285" si="25">(E1222-B1222)/B1222</f>
        <v>4.22906976744186</v>
      </c>
    </row>
    <row r="1223" ht="16.9" customHeight="1" spans="1:6">
      <c r="A1223" s="146" t="s">
        <v>86</v>
      </c>
      <c r="B1223" s="141">
        <v>635</v>
      </c>
      <c r="C1223" s="145">
        <v>366</v>
      </c>
      <c r="D1223" s="143"/>
      <c r="E1223" s="141">
        <v>793</v>
      </c>
      <c r="F1223" s="144">
        <f t="shared" si="25"/>
        <v>0.248818897637795</v>
      </c>
    </row>
    <row r="1224" ht="16.9" customHeight="1" spans="1:6">
      <c r="A1224" s="146" t="s">
        <v>87</v>
      </c>
      <c r="B1224" s="141">
        <v>0</v>
      </c>
      <c r="C1224" s="145">
        <v>0</v>
      </c>
      <c r="D1224" s="143"/>
      <c r="E1224" s="141">
        <v>0</v>
      </c>
      <c r="F1224" s="144"/>
    </row>
    <row r="1225" ht="16.9" customHeight="1" spans="1:6">
      <c r="A1225" s="146" t="s">
        <v>88</v>
      </c>
      <c r="B1225" s="141">
        <v>0</v>
      </c>
      <c r="C1225" s="145">
        <v>0</v>
      </c>
      <c r="D1225" s="143"/>
      <c r="E1225" s="141">
        <v>0</v>
      </c>
      <c r="F1225" s="144"/>
    </row>
    <row r="1226" ht="16.9" customHeight="1" spans="1:6">
      <c r="A1226" s="146" t="s">
        <v>1029</v>
      </c>
      <c r="B1226" s="141">
        <v>0</v>
      </c>
      <c r="C1226" s="145">
        <v>0</v>
      </c>
      <c r="D1226" s="143"/>
      <c r="E1226" s="141">
        <v>0</v>
      </c>
      <c r="F1226" s="144"/>
    </row>
    <row r="1227" ht="16.9" customHeight="1" spans="1:6">
      <c r="A1227" s="146" t="s">
        <v>1030</v>
      </c>
      <c r="B1227" s="141">
        <v>0</v>
      </c>
      <c r="C1227" s="145">
        <v>0</v>
      </c>
      <c r="D1227" s="143"/>
      <c r="E1227" s="141">
        <v>0</v>
      </c>
      <c r="F1227" s="144"/>
    </row>
    <row r="1228" ht="16.9" customHeight="1" spans="1:6">
      <c r="A1228" s="146" t="s">
        <v>1031</v>
      </c>
      <c r="B1228" s="141">
        <v>0</v>
      </c>
      <c r="C1228" s="145">
        <v>0</v>
      </c>
      <c r="D1228" s="143"/>
      <c r="E1228" s="141">
        <v>0</v>
      </c>
      <c r="F1228" s="144"/>
    </row>
    <row r="1229" ht="16.9" customHeight="1" spans="1:6">
      <c r="A1229" s="146" t="s">
        <v>1032</v>
      </c>
      <c r="B1229" s="141">
        <v>0</v>
      </c>
      <c r="C1229" s="145">
        <v>0</v>
      </c>
      <c r="D1229" s="143"/>
      <c r="E1229" s="141">
        <v>0</v>
      </c>
      <c r="F1229" s="144"/>
    </row>
    <row r="1230" ht="16.9" customHeight="1" spans="1:6">
      <c r="A1230" s="146" t="s">
        <v>1033</v>
      </c>
      <c r="B1230" s="141">
        <v>0</v>
      </c>
      <c r="C1230" s="145">
        <v>0</v>
      </c>
      <c r="D1230" s="143"/>
      <c r="E1230" s="141">
        <v>0</v>
      </c>
      <c r="F1230" s="144"/>
    </row>
    <row r="1231" ht="16.9" customHeight="1" spans="1:6">
      <c r="A1231" s="146" t="s">
        <v>1034</v>
      </c>
      <c r="B1231" s="141">
        <v>0</v>
      </c>
      <c r="C1231" s="145">
        <v>0</v>
      </c>
      <c r="D1231" s="143"/>
      <c r="E1231" s="141">
        <v>0</v>
      </c>
      <c r="F1231" s="144"/>
    </row>
    <row r="1232" ht="16.9" customHeight="1" spans="1:6">
      <c r="A1232" s="146" t="s">
        <v>1035</v>
      </c>
      <c r="B1232" s="141">
        <v>0</v>
      </c>
      <c r="C1232" s="145">
        <v>0</v>
      </c>
      <c r="D1232" s="143"/>
      <c r="E1232" s="141">
        <v>1731</v>
      </c>
      <c r="F1232" s="144"/>
    </row>
    <row r="1233" ht="16.9" customHeight="1" spans="1:6">
      <c r="A1233" s="146" t="s">
        <v>1036</v>
      </c>
      <c r="B1233" s="141">
        <v>0</v>
      </c>
      <c r="C1233" s="145">
        <v>0</v>
      </c>
      <c r="D1233" s="143"/>
      <c r="E1233" s="141">
        <v>1839</v>
      </c>
      <c r="F1233" s="144"/>
    </row>
    <row r="1234" ht="16.9" customHeight="1" spans="1:6">
      <c r="A1234" s="146" t="s">
        <v>1037</v>
      </c>
      <c r="B1234" s="141">
        <v>0</v>
      </c>
      <c r="C1234" s="145">
        <v>0</v>
      </c>
      <c r="D1234" s="143"/>
      <c r="E1234" s="141">
        <v>0</v>
      </c>
      <c r="F1234" s="144"/>
    </row>
    <row r="1235" ht="16.9" customHeight="1" spans="1:6">
      <c r="A1235" s="146" t="s">
        <v>1038</v>
      </c>
      <c r="B1235" s="141">
        <v>0</v>
      </c>
      <c r="C1235" s="145">
        <v>0</v>
      </c>
      <c r="D1235" s="143"/>
      <c r="E1235" s="141">
        <v>0</v>
      </c>
      <c r="F1235" s="144"/>
    </row>
    <row r="1236" ht="16.9" customHeight="1" spans="1:6">
      <c r="A1236" s="146" t="s">
        <v>1039</v>
      </c>
      <c r="B1236" s="141">
        <v>0</v>
      </c>
      <c r="C1236" s="145">
        <v>580</v>
      </c>
      <c r="D1236" s="143"/>
      <c r="E1236" s="141">
        <v>0</v>
      </c>
      <c r="F1236" s="144"/>
    </row>
    <row r="1237" ht="16.9" customHeight="1" spans="1:6">
      <c r="A1237" s="146" t="s">
        <v>1040</v>
      </c>
      <c r="B1237" s="141">
        <v>0</v>
      </c>
      <c r="C1237" s="145">
        <v>0</v>
      </c>
      <c r="D1237" s="143"/>
      <c r="E1237" s="141">
        <v>0</v>
      </c>
      <c r="F1237" s="144"/>
    </row>
    <row r="1238" ht="16.9" customHeight="1" spans="1:6">
      <c r="A1238" s="146" t="s">
        <v>1041</v>
      </c>
      <c r="B1238" s="141">
        <v>0</v>
      </c>
      <c r="C1238" s="145">
        <v>0</v>
      </c>
      <c r="D1238" s="143"/>
      <c r="E1238" s="141">
        <v>0</v>
      </c>
      <c r="F1238" s="144"/>
    </row>
    <row r="1239" ht="16.9" customHeight="1" spans="1:6">
      <c r="A1239" s="146" t="s">
        <v>1042</v>
      </c>
      <c r="B1239" s="141">
        <v>0</v>
      </c>
      <c r="C1239" s="145">
        <v>0</v>
      </c>
      <c r="D1239" s="143"/>
      <c r="E1239" s="141">
        <v>0</v>
      </c>
      <c r="F1239" s="144"/>
    </row>
    <row r="1240" ht="16.9" customHeight="1" spans="1:6">
      <c r="A1240" s="146" t="s">
        <v>95</v>
      </c>
      <c r="B1240" s="141">
        <v>0</v>
      </c>
      <c r="C1240" s="145">
        <v>0</v>
      </c>
      <c r="D1240" s="143"/>
      <c r="E1240" s="141">
        <v>0</v>
      </c>
      <c r="F1240" s="144"/>
    </row>
    <row r="1241" ht="16.9" customHeight="1" spans="1:6">
      <c r="A1241" s="146" t="s">
        <v>1043</v>
      </c>
      <c r="B1241" s="141">
        <v>225</v>
      </c>
      <c r="C1241" s="145">
        <v>0</v>
      </c>
      <c r="D1241" s="143"/>
      <c r="E1241" s="141">
        <v>134</v>
      </c>
      <c r="F1241" s="144">
        <f t="shared" si="25"/>
        <v>-0.404444444444444</v>
      </c>
    </row>
    <row r="1242" ht="16.9" customHeight="1" spans="1:6">
      <c r="A1242" s="140" t="s">
        <v>1044</v>
      </c>
      <c r="B1242" s="141">
        <f>SUM(B1243:B1261)</f>
        <v>0</v>
      </c>
      <c r="C1242" s="143"/>
      <c r="D1242" s="143"/>
      <c r="E1242" s="143"/>
      <c r="F1242" s="144"/>
    </row>
    <row r="1243" ht="16.9" customHeight="1" spans="1:6">
      <c r="A1243" s="146" t="s">
        <v>86</v>
      </c>
      <c r="B1243" s="141">
        <v>0</v>
      </c>
      <c r="C1243" s="143"/>
      <c r="D1243" s="143"/>
      <c r="E1243" s="143"/>
      <c r="F1243" s="144"/>
    </row>
    <row r="1244" ht="16.9" customHeight="1" spans="1:6">
      <c r="A1244" s="146" t="s">
        <v>87</v>
      </c>
      <c r="B1244" s="141">
        <v>0</v>
      </c>
      <c r="C1244" s="143"/>
      <c r="D1244" s="143"/>
      <c r="E1244" s="143"/>
      <c r="F1244" s="144"/>
    </row>
    <row r="1245" ht="16.9" customHeight="1" spans="1:6">
      <c r="A1245" s="146" t="s">
        <v>88</v>
      </c>
      <c r="B1245" s="141">
        <v>0</v>
      </c>
      <c r="C1245" s="143"/>
      <c r="D1245" s="143"/>
      <c r="E1245" s="143"/>
      <c r="F1245" s="144"/>
    </row>
    <row r="1246" ht="16.9" customHeight="1" spans="1:6">
      <c r="A1246" s="146" t="s">
        <v>1045</v>
      </c>
      <c r="B1246" s="141">
        <v>0</v>
      </c>
      <c r="C1246" s="143"/>
      <c r="D1246" s="143"/>
      <c r="E1246" s="143"/>
      <c r="F1246" s="144"/>
    </row>
    <row r="1247" ht="16.9" customHeight="1" spans="1:6">
      <c r="A1247" s="146" t="s">
        <v>1046</v>
      </c>
      <c r="B1247" s="141">
        <v>0</v>
      </c>
      <c r="C1247" s="143"/>
      <c r="D1247" s="143"/>
      <c r="E1247" s="143"/>
      <c r="F1247" s="144"/>
    </row>
    <row r="1248" ht="16.9" customHeight="1" spans="1:6">
      <c r="A1248" s="146" t="s">
        <v>1047</v>
      </c>
      <c r="B1248" s="141">
        <v>0</v>
      </c>
      <c r="C1248" s="143"/>
      <c r="D1248" s="143"/>
      <c r="E1248" s="143"/>
      <c r="F1248" s="144"/>
    </row>
    <row r="1249" ht="16.9" customHeight="1" spans="1:6">
      <c r="A1249" s="146" t="s">
        <v>1048</v>
      </c>
      <c r="B1249" s="141">
        <v>0</v>
      </c>
      <c r="C1249" s="143"/>
      <c r="D1249" s="143"/>
      <c r="E1249" s="143"/>
      <c r="F1249" s="144"/>
    </row>
    <row r="1250" ht="16.9" customHeight="1" spans="1:6">
      <c r="A1250" s="146" t="s">
        <v>1049</v>
      </c>
      <c r="B1250" s="141">
        <v>0</v>
      </c>
      <c r="C1250" s="143"/>
      <c r="D1250" s="143"/>
      <c r="E1250" s="143"/>
      <c r="F1250" s="144"/>
    </row>
    <row r="1251" ht="16.9" customHeight="1" spans="1:6">
      <c r="A1251" s="146" t="s">
        <v>1050</v>
      </c>
      <c r="B1251" s="141">
        <v>0</v>
      </c>
      <c r="C1251" s="143"/>
      <c r="D1251" s="143"/>
      <c r="E1251" s="143"/>
      <c r="F1251" s="144"/>
    </row>
    <row r="1252" ht="16.9" customHeight="1" spans="1:6">
      <c r="A1252" s="146" t="s">
        <v>1051</v>
      </c>
      <c r="B1252" s="141">
        <v>0</v>
      </c>
      <c r="C1252" s="143"/>
      <c r="D1252" s="143"/>
      <c r="E1252" s="143"/>
      <c r="F1252" s="144"/>
    </row>
    <row r="1253" ht="16.9" customHeight="1" spans="1:6">
      <c r="A1253" s="146" t="s">
        <v>1052</v>
      </c>
      <c r="B1253" s="141">
        <v>0</v>
      </c>
      <c r="C1253" s="143"/>
      <c r="D1253" s="143"/>
      <c r="E1253" s="143"/>
      <c r="F1253" s="144"/>
    </row>
    <row r="1254" ht="16.9" customHeight="1" spans="1:6">
      <c r="A1254" s="146" t="s">
        <v>1053</v>
      </c>
      <c r="B1254" s="141">
        <v>0</v>
      </c>
      <c r="C1254" s="143"/>
      <c r="D1254" s="143"/>
      <c r="E1254" s="143"/>
      <c r="F1254" s="144"/>
    </row>
    <row r="1255" ht="16.9" customHeight="1" spans="1:6">
      <c r="A1255" s="146" t="s">
        <v>1054</v>
      </c>
      <c r="B1255" s="141">
        <v>0</v>
      </c>
      <c r="C1255" s="143"/>
      <c r="D1255" s="143"/>
      <c r="E1255" s="143"/>
      <c r="F1255" s="144"/>
    </row>
    <row r="1256" ht="16.9" customHeight="1" spans="1:6">
      <c r="A1256" s="146" t="s">
        <v>1055</v>
      </c>
      <c r="B1256" s="141">
        <v>0</v>
      </c>
      <c r="C1256" s="143"/>
      <c r="D1256" s="143"/>
      <c r="E1256" s="143"/>
      <c r="F1256" s="144"/>
    </row>
    <row r="1257" ht="16.9" customHeight="1" spans="1:6">
      <c r="A1257" s="146" t="s">
        <v>1056</v>
      </c>
      <c r="B1257" s="141">
        <v>0</v>
      </c>
      <c r="C1257" s="143"/>
      <c r="D1257" s="143"/>
      <c r="E1257" s="143"/>
      <c r="F1257" s="144"/>
    </row>
    <row r="1258" ht="16.9" customHeight="1" spans="1:6">
      <c r="A1258" s="146" t="s">
        <v>1057</v>
      </c>
      <c r="B1258" s="141">
        <v>0</v>
      </c>
      <c r="C1258" s="143"/>
      <c r="D1258" s="143"/>
      <c r="E1258" s="143"/>
      <c r="F1258" s="144"/>
    </row>
    <row r="1259" ht="16.9" customHeight="1" spans="1:6">
      <c r="A1259" s="146" t="s">
        <v>1058</v>
      </c>
      <c r="B1259" s="141">
        <v>0</v>
      </c>
      <c r="C1259" s="143"/>
      <c r="D1259" s="143"/>
      <c r="E1259" s="143"/>
      <c r="F1259" s="144"/>
    </row>
    <row r="1260" ht="16.9" customHeight="1" spans="1:6">
      <c r="A1260" s="146" t="s">
        <v>95</v>
      </c>
      <c r="B1260" s="141">
        <v>0</v>
      </c>
      <c r="C1260" s="143"/>
      <c r="D1260" s="143"/>
      <c r="E1260" s="143"/>
      <c r="F1260" s="144"/>
    </row>
    <row r="1261" ht="16.9" customHeight="1" spans="1:6">
      <c r="A1261" s="146" t="s">
        <v>1059</v>
      </c>
      <c r="B1261" s="141">
        <v>0</v>
      </c>
      <c r="C1261" s="143"/>
      <c r="D1261" s="143"/>
      <c r="E1261" s="143"/>
      <c r="F1261" s="144"/>
    </row>
    <row r="1262" ht="16.9" customHeight="1" spans="1:6">
      <c r="A1262" s="140" t="s">
        <v>1060</v>
      </c>
      <c r="B1262" s="141">
        <f>SUM(B1263:B1270)</f>
        <v>0</v>
      </c>
      <c r="C1262" s="143"/>
      <c r="D1262" s="143"/>
      <c r="E1262" s="143"/>
      <c r="F1262" s="144"/>
    </row>
    <row r="1263" ht="16.9" customHeight="1" spans="1:6">
      <c r="A1263" s="146" t="s">
        <v>86</v>
      </c>
      <c r="B1263" s="141">
        <v>0</v>
      </c>
      <c r="C1263" s="143"/>
      <c r="D1263" s="143"/>
      <c r="E1263" s="143"/>
      <c r="F1263" s="144"/>
    </row>
    <row r="1264" ht="16.9" customHeight="1" spans="1:6">
      <c r="A1264" s="146" t="s">
        <v>87</v>
      </c>
      <c r="B1264" s="141">
        <v>0</v>
      </c>
      <c r="C1264" s="143"/>
      <c r="D1264" s="143"/>
      <c r="E1264" s="143"/>
      <c r="F1264" s="144"/>
    </row>
    <row r="1265" ht="16.9" customHeight="1" spans="1:6">
      <c r="A1265" s="146" t="s">
        <v>88</v>
      </c>
      <c r="B1265" s="141">
        <v>0</v>
      </c>
      <c r="C1265" s="143"/>
      <c r="D1265" s="143"/>
      <c r="E1265" s="143"/>
      <c r="F1265" s="144"/>
    </row>
    <row r="1266" ht="16.9" customHeight="1" spans="1:6">
      <c r="A1266" s="146" t="s">
        <v>1061</v>
      </c>
      <c r="B1266" s="141">
        <v>0</v>
      </c>
      <c r="C1266" s="143"/>
      <c r="D1266" s="143"/>
      <c r="E1266" s="143"/>
      <c r="F1266" s="144"/>
    </row>
    <row r="1267" ht="16.9" customHeight="1" spans="1:6">
      <c r="A1267" s="146" t="s">
        <v>1062</v>
      </c>
      <c r="B1267" s="141">
        <v>0</v>
      </c>
      <c r="C1267" s="143"/>
      <c r="D1267" s="143"/>
      <c r="E1267" s="143"/>
      <c r="F1267" s="144"/>
    </row>
    <row r="1268" ht="16.9" customHeight="1" spans="1:6">
      <c r="A1268" s="146" t="s">
        <v>1063</v>
      </c>
      <c r="B1268" s="141">
        <v>0</v>
      </c>
      <c r="C1268" s="143"/>
      <c r="D1268" s="143"/>
      <c r="E1268" s="143"/>
      <c r="F1268" s="144"/>
    </row>
    <row r="1269" ht="16.9" customHeight="1" spans="1:6">
      <c r="A1269" s="146" t="s">
        <v>95</v>
      </c>
      <c r="B1269" s="141">
        <v>0</v>
      </c>
      <c r="C1269" s="143"/>
      <c r="D1269" s="143"/>
      <c r="E1269" s="143"/>
      <c r="F1269" s="144"/>
    </row>
    <row r="1270" ht="16.9" customHeight="1" spans="1:6">
      <c r="A1270" s="146" t="s">
        <v>1064</v>
      </c>
      <c r="B1270" s="141">
        <v>0</v>
      </c>
      <c r="C1270" s="143"/>
      <c r="D1270" s="143"/>
      <c r="E1270" s="143"/>
      <c r="F1270" s="144"/>
    </row>
    <row r="1271" ht="16.9" customHeight="1" spans="1:6">
      <c r="A1271" s="140" t="s">
        <v>1065</v>
      </c>
      <c r="B1271" s="141">
        <f>SUM(B1272:B1283)</f>
        <v>27</v>
      </c>
      <c r="C1271" s="145">
        <f>SUM(C1272:C1283)</f>
        <v>33</v>
      </c>
      <c r="D1271" s="143"/>
      <c r="E1271" s="141">
        <f>SUM(E1272:E1283)</f>
        <v>36</v>
      </c>
      <c r="F1271" s="144">
        <f t="shared" si="25"/>
        <v>0.333333333333333</v>
      </c>
    </row>
    <row r="1272" ht="16.9" customHeight="1" spans="1:6">
      <c r="A1272" s="146" t="s">
        <v>86</v>
      </c>
      <c r="B1272" s="141">
        <v>27</v>
      </c>
      <c r="C1272" s="145">
        <v>33</v>
      </c>
      <c r="D1272" s="143"/>
      <c r="E1272" s="141">
        <v>36</v>
      </c>
      <c r="F1272" s="144">
        <f t="shared" si="25"/>
        <v>0.333333333333333</v>
      </c>
    </row>
    <row r="1273" ht="16.9" customHeight="1" spans="1:6">
      <c r="A1273" s="146" t="s">
        <v>87</v>
      </c>
      <c r="B1273" s="141">
        <v>0</v>
      </c>
      <c r="C1273" s="143"/>
      <c r="D1273" s="143"/>
      <c r="E1273" s="141">
        <v>0</v>
      </c>
      <c r="F1273" s="144"/>
    </row>
    <row r="1274" ht="16.9" customHeight="1" spans="1:6">
      <c r="A1274" s="146" t="s">
        <v>88</v>
      </c>
      <c r="B1274" s="141">
        <v>0</v>
      </c>
      <c r="C1274" s="143"/>
      <c r="D1274" s="143"/>
      <c r="E1274" s="141">
        <v>0</v>
      </c>
      <c r="F1274" s="144"/>
    </row>
    <row r="1275" ht="16.9" customHeight="1" spans="1:6">
      <c r="A1275" s="146" t="s">
        <v>1066</v>
      </c>
      <c r="B1275" s="141">
        <v>0</v>
      </c>
      <c r="C1275" s="143"/>
      <c r="D1275" s="143"/>
      <c r="E1275" s="141">
        <v>0</v>
      </c>
      <c r="F1275" s="144"/>
    </row>
    <row r="1276" ht="16.9" customHeight="1" spans="1:6">
      <c r="A1276" s="146" t="s">
        <v>1067</v>
      </c>
      <c r="B1276" s="141">
        <v>0</v>
      </c>
      <c r="C1276" s="143"/>
      <c r="D1276" s="143"/>
      <c r="E1276" s="141">
        <v>0</v>
      </c>
      <c r="F1276" s="144"/>
    </row>
    <row r="1277" ht="16.9" customHeight="1" spans="1:6">
      <c r="A1277" s="146" t="s">
        <v>1068</v>
      </c>
      <c r="B1277" s="141">
        <v>0</v>
      </c>
      <c r="C1277" s="143"/>
      <c r="D1277" s="143"/>
      <c r="E1277" s="141">
        <v>0</v>
      </c>
      <c r="F1277" s="144"/>
    </row>
    <row r="1278" ht="16.9" customHeight="1" spans="1:6">
      <c r="A1278" s="146" t="s">
        <v>1069</v>
      </c>
      <c r="B1278" s="141">
        <v>0</v>
      </c>
      <c r="C1278" s="143"/>
      <c r="D1278" s="143"/>
      <c r="E1278" s="141">
        <v>0</v>
      </c>
      <c r="F1278" s="144"/>
    </row>
    <row r="1279" ht="16.9" customHeight="1" spans="1:6">
      <c r="A1279" s="146" t="s">
        <v>1070</v>
      </c>
      <c r="B1279" s="141">
        <v>0</v>
      </c>
      <c r="C1279" s="143"/>
      <c r="D1279" s="143"/>
      <c r="E1279" s="141">
        <v>0</v>
      </c>
      <c r="F1279" s="144"/>
    </row>
    <row r="1280" ht="16.9" customHeight="1" spans="1:6">
      <c r="A1280" s="146" t="s">
        <v>1071</v>
      </c>
      <c r="B1280" s="141">
        <v>0</v>
      </c>
      <c r="C1280" s="143"/>
      <c r="D1280" s="143"/>
      <c r="E1280" s="141">
        <v>0</v>
      </c>
      <c r="F1280" s="144"/>
    </row>
    <row r="1281" ht="16.9" customHeight="1" spans="1:6">
      <c r="A1281" s="146" t="s">
        <v>1072</v>
      </c>
      <c r="B1281" s="141">
        <v>0</v>
      </c>
      <c r="C1281" s="143"/>
      <c r="D1281" s="143"/>
      <c r="E1281" s="141">
        <v>0</v>
      </c>
      <c r="F1281" s="144"/>
    </row>
    <row r="1282" ht="16.9" customHeight="1" spans="1:6">
      <c r="A1282" s="146" t="s">
        <v>1073</v>
      </c>
      <c r="B1282" s="141">
        <v>0</v>
      </c>
      <c r="C1282" s="143"/>
      <c r="D1282" s="143"/>
      <c r="E1282" s="141">
        <v>0</v>
      </c>
      <c r="F1282" s="144"/>
    </row>
    <row r="1283" ht="16.9" customHeight="1" spans="1:6">
      <c r="A1283" s="146" t="s">
        <v>1074</v>
      </c>
      <c r="B1283" s="141">
        <v>0</v>
      </c>
      <c r="C1283" s="143"/>
      <c r="D1283" s="143"/>
      <c r="E1283" s="141">
        <v>0</v>
      </c>
      <c r="F1283" s="144"/>
    </row>
    <row r="1284" ht="16.9" customHeight="1" spans="1:6">
      <c r="A1284" s="140" t="s">
        <v>1075</v>
      </c>
      <c r="B1284" s="141">
        <f>SUM(B1285:B1298)</f>
        <v>15</v>
      </c>
      <c r="C1284" s="145">
        <f>SUM(C1285:C1298)</f>
        <v>30</v>
      </c>
      <c r="D1284" s="143"/>
      <c r="E1284" s="141">
        <f>SUM(E1285:E1298)</f>
        <v>30</v>
      </c>
      <c r="F1284" s="144">
        <f t="shared" si="25"/>
        <v>1</v>
      </c>
    </row>
    <row r="1285" ht="16.9" customHeight="1" spans="1:6">
      <c r="A1285" s="146" t="s">
        <v>86</v>
      </c>
      <c r="B1285" s="141">
        <v>7</v>
      </c>
      <c r="C1285" s="145">
        <v>30</v>
      </c>
      <c r="D1285" s="143"/>
      <c r="E1285" s="141">
        <v>17</v>
      </c>
      <c r="F1285" s="144">
        <f t="shared" si="25"/>
        <v>1.42857142857143</v>
      </c>
    </row>
    <row r="1286" ht="16.9" customHeight="1" spans="1:6">
      <c r="A1286" s="146" t="s">
        <v>87</v>
      </c>
      <c r="B1286" s="141">
        <v>0</v>
      </c>
      <c r="C1286" s="143"/>
      <c r="D1286" s="143"/>
      <c r="E1286" s="141">
        <v>0</v>
      </c>
      <c r="F1286" s="144"/>
    </row>
    <row r="1287" ht="16.9" customHeight="1" spans="1:6">
      <c r="A1287" s="146" t="s">
        <v>88</v>
      </c>
      <c r="B1287" s="141">
        <v>0</v>
      </c>
      <c r="C1287" s="143"/>
      <c r="D1287" s="143"/>
      <c r="E1287" s="141">
        <v>0</v>
      </c>
      <c r="F1287" s="144"/>
    </row>
    <row r="1288" ht="16.9" customHeight="1" spans="1:6">
      <c r="A1288" s="146" t="s">
        <v>1076</v>
      </c>
      <c r="B1288" s="141">
        <v>0</v>
      </c>
      <c r="C1288" s="143"/>
      <c r="D1288" s="143"/>
      <c r="E1288" s="141">
        <v>0</v>
      </c>
      <c r="F1288" s="144"/>
    </row>
    <row r="1289" ht="16.9" customHeight="1" spans="1:6">
      <c r="A1289" s="146" t="s">
        <v>1077</v>
      </c>
      <c r="B1289" s="141">
        <v>0</v>
      </c>
      <c r="C1289" s="143"/>
      <c r="D1289" s="143"/>
      <c r="E1289" s="141">
        <v>0</v>
      </c>
      <c r="F1289" s="144"/>
    </row>
    <row r="1290" ht="16.9" customHeight="1" spans="1:6">
      <c r="A1290" s="146" t="s">
        <v>1078</v>
      </c>
      <c r="B1290" s="141">
        <v>0</v>
      </c>
      <c r="C1290" s="143"/>
      <c r="D1290" s="143"/>
      <c r="E1290" s="141">
        <v>0</v>
      </c>
      <c r="F1290" s="144"/>
    </row>
    <row r="1291" ht="16.9" customHeight="1" spans="1:6">
      <c r="A1291" s="146" t="s">
        <v>1079</v>
      </c>
      <c r="B1291" s="141">
        <v>0</v>
      </c>
      <c r="C1291" s="143"/>
      <c r="D1291" s="143"/>
      <c r="E1291" s="141">
        <v>0</v>
      </c>
      <c r="F1291" s="144"/>
    </row>
    <row r="1292" ht="16.9" customHeight="1" spans="1:6">
      <c r="A1292" s="146" t="s">
        <v>1080</v>
      </c>
      <c r="B1292" s="141">
        <v>8</v>
      </c>
      <c r="C1292" s="143"/>
      <c r="D1292" s="143"/>
      <c r="E1292" s="141">
        <v>0</v>
      </c>
      <c r="F1292" s="144">
        <f t="shared" ref="F1292:F1336" si="26">(E1292-B1292)/B1292</f>
        <v>-1</v>
      </c>
    </row>
    <row r="1293" ht="16.9" customHeight="1" spans="1:6">
      <c r="A1293" s="146" t="s">
        <v>1081</v>
      </c>
      <c r="B1293" s="141">
        <v>0</v>
      </c>
      <c r="C1293" s="143"/>
      <c r="D1293" s="143"/>
      <c r="E1293" s="141">
        <v>0</v>
      </c>
      <c r="F1293" s="144"/>
    </row>
    <row r="1294" ht="16.9" customHeight="1" spans="1:6">
      <c r="A1294" s="146" t="s">
        <v>1082</v>
      </c>
      <c r="B1294" s="141">
        <v>0</v>
      </c>
      <c r="C1294" s="143"/>
      <c r="D1294" s="143"/>
      <c r="E1294" s="141">
        <v>0</v>
      </c>
      <c r="F1294" s="144"/>
    </row>
    <row r="1295" ht="16.9" customHeight="1" spans="1:6">
      <c r="A1295" s="146" t="s">
        <v>1083</v>
      </c>
      <c r="B1295" s="141">
        <v>0</v>
      </c>
      <c r="C1295" s="143"/>
      <c r="D1295" s="143"/>
      <c r="E1295" s="141">
        <v>0</v>
      </c>
      <c r="F1295" s="144"/>
    </row>
    <row r="1296" ht="16.9" customHeight="1" spans="1:6">
      <c r="A1296" s="146" t="s">
        <v>1084</v>
      </c>
      <c r="B1296" s="141">
        <v>0</v>
      </c>
      <c r="C1296" s="143"/>
      <c r="D1296" s="143"/>
      <c r="E1296" s="141">
        <v>0</v>
      </c>
      <c r="F1296" s="144"/>
    </row>
    <row r="1297" ht="16.9" customHeight="1" spans="1:6">
      <c r="A1297" s="146" t="s">
        <v>1085</v>
      </c>
      <c r="B1297" s="141">
        <v>0</v>
      </c>
      <c r="C1297" s="143"/>
      <c r="D1297" s="143"/>
      <c r="E1297" s="141">
        <v>0</v>
      </c>
      <c r="F1297" s="144"/>
    </row>
    <row r="1298" ht="16.9" customHeight="1" spans="1:6">
      <c r="A1298" s="146" t="s">
        <v>1086</v>
      </c>
      <c r="B1298" s="141">
        <v>0</v>
      </c>
      <c r="C1298" s="143"/>
      <c r="D1298" s="143"/>
      <c r="E1298" s="141">
        <v>13</v>
      </c>
      <c r="F1298" s="144"/>
    </row>
    <row r="1299" ht="16.9" customHeight="1" spans="1:6">
      <c r="A1299" s="140" t="s">
        <v>1087</v>
      </c>
      <c r="B1299" s="141">
        <f>B1300</f>
        <v>0</v>
      </c>
      <c r="C1299" s="143"/>
      <c r="D1299" s="143"/>
      <c r="E1299" s="143"/>
      <c r="F1299" s="144"/>
    </row>
    <row r="1300" ht="16.9" customHeight="1" spans="1:6">
      <c r="A1300" s="146" t="s">
        <v>1088</v>
      </c>
      <c r="B1300" s="141">
        <v>0</v>
      </c>
      <c r="C1300" s="143"/>
      <c r="D1300" s="143"/>
      <c r="E1300" s="143"/>
      <c r="F1300" s="144"/>
    </row>
    <row r="1301" ht="17.25" customHeight="1" spans="1:6">
      <c r="A1301" s="140" t="s">
        <v>1089</v>
      </c>
      <c r="B1301" s="141">
        <f>SUM(B1302,B1311,B1315)</f>
        <v>4881</v>
      </c>
      <c r="C1301" s="145">
        <f>SUM(C1302,C1311,C1315)</f>
        <v>3086</v>
      </c>
      <c r="D1301" s="143"/>
      <c r="E1301" s="141">
        <f>SUM(E1302,E1311,E1315)</f>
        <v>11349</v>
      </c>
      <c r="F1301" s="144">
        <f t="shared" si="26"/>
        <v>1.32513829133374</v>
      </c>
    </row>
    <row r="1302" ht="16.9" customHeight="1" spans="1:6">
      <c r="A1302" s="140" t="s">
        <v>1090</v>
      </c>
      <c r="B1302" s="141">
        <f>SUM(B1303:B1310)</f>
        <v>4028</v>
      </c>
      <c r="C1302" s="145">
        <f>SUM(C1303:C1310)</f>
        <v>1693</v>
      </c>
      <c r="D1302" s="143"/>
      <c r="E1302" s="141">
        <f>SUM(E1303:E1310)</f>
        <v>10269</v>
      </c>
      <c r="F1302" s="144">
        <f t="shared" si="26"/>
        <v>1.54940417080437</v>
      </c>
    </row>
    <row r="1303" ht="16.9" customHeight="1" spans="1:6">
      <c r="A1303" s="146" t="s">
        <v>1091</v>
      </c>
      <c r="B1303" s="141">
        <v>32</v>
      </c>
      <c r="C1303" s="145">
        <v>207</v>
      </c>
      <c r="D1303" s="143"/>
      <c r="E1303" s="141">
        <v>0</v>
      </c>
      <c r="F1303" s="144">
        <f t="shared" si="26"/>
        <v>-1</v>
      </c>
    </row>
    <row r="1304" ht="16.9" customHeight="1" spans="1:6">
      <c r="A1304" s="146" t="s">
        <v>1092</v>
      </c>
      <c r="B1304" s="141">
        <v>0</v>
      </c>
      <c r="C1304" s="145">
        <v>0</v>
      </c>
      <c r="D1304" s="143"/>
      <c r="E1304" s="141">
        <v>0</v>
      </c>
      <c r="F1304" s="144"/>
    </row>
    <row r="1305" ht="16.9" customHeight="1" spans="1:6">
      <c r="A1305" s="146" t="s">
        <v>1093</v>
      </c>
      <c r="B1305" s="141">
        <v>1669</v>
      </c>
      <c r="C1305" s="145">
        <v>0</v>
      </c>
      <c r="D1305" s="143"/>
      <c r="E1305" s="141">
        <v>1852</v>
      </c>
      <c r="F1305" s="144">
        <f t="shared" si="26"/>
        <v>0.10964649490713</v>
      </c>
    </row>
    <row r="1306" ht="16.9" customHeight="1" spans="1:6">
      <c r="A1306" s="146" t="s">
        <v>1094</v>
      </c>
      <c r="B1306" s="141">
        <v>0</v>
      </c>
      <c r="C1306" s="145">
        <v>0</v>
      </c>
      <c r="D1306" s="143"/>
      <c r="E1306" s="141">
        <v>0</v>
      </c>
      <c r="F1306" s="144"/>
    </row>
    <row r="1307" ht="16.9" customHeight="1" spans="1:6">
      <c r="A1307" s="146" t="s">
        <v>1095</v>
      </c>
      <c r="B1307" s="141">
        <v>1002</v>
      </c>
      <c r="C1307" s="145">
        <v>113</v>
      </c>
      <c r="D1307" s="143"/>
      <c r="E1307" s="141">
        <v>300</v>
      </c>
      <c r="F1307" s="144">
        <f t="shared" si="26"/>
        <v>-0.70059880239521</v>
      </c>
    </row>
    <row r="1308" ht="16.9" customHeight="1" spans="1:6">
      <c r="A1308" s="146" t="s">
        <v>1096</v>
      </c>
      <c r="B1308" s="141">
        <v>356</v>
      </c>
      <c r="C1308" s="145">
        <v>100</v>
      </c>
      <c r="D1308" s="143"/>
      <c r="E1308" s="141">
        <v>2733</v>
      </c>
      <c r="F1308" s="144">
        <f t="shared" si="26"/>
        <v>6.67696629213483</v>
      </c>
    </row>
    <row r="1309" ht="16.9" customHeight="1" spans="1:6">
      <c r="A1309" s="146" t="s">
        <v>1097</v>
      </c>
      <c r="B1309" s="141">
        <v>28</v>
      </c>
      <c r="C1309" s="145">
        <v>0</v>
      </c>
      <c r="D1309" s="143"/>
      <c r="E1309" s="141">
        <v>296</v>
      </c>
      <c r="F1309" s="144">
        <f t="shared" si="26"/>
        <v>9.57142857142857</v>
      </c>
    </row>
    <row r="1310" ht="16.9" customHeight="1" spans="1:6">
      <c r="A1310" s="146" t="s">
        <v>1098</v>
      </c>
      <c r="B1310" s="141">
        <v>941</v>
      </c>
      <c r="C1310" s="145">
        <v>1273</v>
      </c>
      <c r="D1310" s="143"/>
      <c r="E1310" s="141">
        <v>5088</v>
      </c>
      <c r="F1310" s="144">
        <f t="shared" si="26"/>
        <v>4.40701381509033</v>
      </c>
    </row>
    <row r="1311" ht="16.9" customHeight="1" spans="1:6">
      <c r="A1311" s="140" t="s">
        <v>1099</v>
      </c>
      <c r="B1311" s="141">
        <f>SUM(B1312:B1314)</f>
        <v>853</v>
      </c>
      <c r="C1311" s="145">
        <f>SUM(C1312:C1314)</f>
        <v>1393</v>
      </c>
      <c r="D1311" s="143"/>
      <c r="E1311" s="141">
        <f>SUM(E1312:E1314)</f>
        <v>1080</v>
      </c>
      <c r="F1311" s="144">
        <f t="shared" si="26"/>
        <v>0.266119577960141</v>
      </c>
    </row>
    <row r="1312" ht="16.9" customHeight="1" spans="1:6">
      <c r="A1312" s="146" t="s">
        <v>1100</v>
      </c>
      <c r="B1312" s="141">
        <v>853</v>
      </c>
      <c r="C1312" s="145">
        <v>1393</v>
      </c>
      <c r="D1312" s="143"/>
      <c r="E1312" s="141">
        <v>1080</v>
      </c>
      <c r="F1312" s="144">
        <f t="shared" si="26"/>
        <v>0.266119577960141</v>
      </c>
    </row>
    <row r="1313" ht="16.9" customHeight="1" spans="1:6">
      <c r="A1313" s="146" t="s">
        <v>1101</v>
      </c>
      <c r="B1313" s="141">
        <v>0</v>
      </c>
      <c r="C1313" s="143"/>
      <c r="D1313" s="143"/>
      <c r="E1313" s="143"/>
      <c r="F1313" s="144"/>
    </row>
    <row r="1314" ht="16.9" customHeight="1" spans="1:6">
      <c r="A1314" s="146" t="s">
        <v>1102</v>
      </c>
      <c r="B1314" s="141">
        <v>0</v>
      </c>
      <c r="C1314" s="143"/>
      <c r="D1314" s="143"/>
      <c r="E1314" s="143"/>
      <c r="F1314" s="144"/>
    </row>
    <row r="1315" ht="16.9" customHeight="1" spans="1:6">
      <c r="A1315" s="140" t="s">
        <v>1103</v>
      </c>
      <c r="B1315" s="141">
        <f>SUM(B1316:B1318)</f>
        <v>0</v>
      </c>
      <c r="C1315" s="143"/>
      <c r="D1315" s="143"/>
      <c r="E1315" s="143"/>
      <c r="F1315" s="144"/>
    </row>
    <row r="1316" ht="16.9" customHeight="1" spans="1:6">
      <c r="A1316" s="146" t="s">
        <v>1104</v>
      </c>
      <c r="B1316" s="141">
        <v>0</v>
      </c>
      <c r="C1316" s="143"/>
      <c r="D1316" s="143"/>
      <c r="E1316" s="143"/>
      <c r="F1316" s="144"/>
    </row>
    <row r="1317" ht="16.9" customHeight="1" spans="1:6">
      <c r="A1317" s="146" t="s">
        <v>1105</v>
      </c>
      <c r="B1317" s="141">
        <v>0</v>
      </c>
      <c r="C1317" s="143"/>
      <c r="D1317" s="143"/>
      <c r="E1317" s="143"/>
      <c r="F1317" s="144"/>
    </row>
    <row r="1318" ht="16.9" customHeight="1" spans="1:6">
      <c r="A1318" s="146" t="s">
        <v>1106</v>
      </c>
      <c r="B1318" s="141">
        <v>0</v>
      </c>
      <c r="C1318" s="143"/>
      <c r="D1318" s="143"/>
      <c r="E1318" s="143"/>
      <c r="F1318" s="144"/>
    </row>
    <row r="1319" ht="16.9" customHeight="1" spans="1:6">
      <c r="A1319" s="140" t="s">
        <v>1107</v>
      </c>
      <c r="B1319" s="141">
        <f>SUM(B1320,B1335,B1349,B1354,B1360)</f>
        <v>451</v>
      </c>
      <c r="C1319" s="145">
        <f>SUM(C1320,C1335,C1349,C1354,C1360)</f>
        <v>260</v>
      </c>
      <c r="D1319" s="143"/>
      <c r="E1319" s="141">
        <f>SUM(E1320,E1335,E1349,E1353,E1359)</f>
        <v>313</v>
      </c>
      <c r="F1319" s="144">
        <f t="shared" si="26"/>
        <v>-0.305986696230599</v>
      </c>
    </row>
    <row r="1320" ht="16.9" customHeight="1" spans="1:6">
      <c r="A1320" s="140" t="s">
        <v>1108</v>
      </c>
      <c r="B1320" s="141">
        <f>SUM(B1321:B1334)</f>
        <v>352</v>
      </c>
      <c r="C1320" s="145">
        <f>SUM(C1321:C1334)</f>
        <v>259</v>
      </c>
      <c r="D1320" s="143"/>
      <c r="E1320" s="141">
        <f>SUM(E1321:E1334)</f>
        <v>216</v>
      </c>
      <c r="F1320" s="144">
        <f t="shared" si="26"/>
        <v>-0.386363636363636</v>
      </c>
    </row>
    <row r="1321" ht="16.9" customHeight="1" spans="1:6">
      <c r="A1321" s="146" t="s">
        <v>86</v>
      </c>
      <c r="B1321" s="141">
        <v>248</v>
      </c>
      <c r="C1321" s="145">
        <v>259</v>
      </c>
      <c r="D1321" s="143"/>
      <c r="E1321" s="141">
        <v>181</v>
      </c>
      <c r="F1321" s="144">
        <f t="shared" si="26"/>
        <v>-0.270161290322581</v>
      </c>
    </row>
    <row r="1322" ht="16.9" customHeight="1" spans="1:6">
      <c r="A1322" s="146" t="s">
        <v>87</v>
      </c>
      <c r="B1322" s="141">
        <v>0</v>
      </c>
      <c r="C1322" s="143"/>
      <c r="D1322" s="143"/>
      <c r="E1322" s="141">
        <v>0</v>
      </c>
      <c r="F1322" s="144"/>
    </row>
    <row r="1323" ht="16.9" customHeight="1" spans="1:6">
      <c r="A1323" s="146" t="s">
        <v>88</v>
      </c>
      <c r="B1323" s="141">
        <v>0</v>
      </c>
      <c r="C1323" s="143"/>
      <c r="D1323" s="143"/>
      <c r="E1323" s="141">
        <v>0</v>
      </c>
      <c r="F1323" s="144"/>
    </row>
    <row r="1324" ht="16.9" customHeight="1" spans="1:6">
      <c r="A1324" s="146" t="s">
        <v>1109</v>
      </c>
      <c r="B1324" s="141">
        <v>0</v>
      </c>
      <c r="C1324" s="143"/>
      <c r="D1324" s="143"/>
      <c r="E1324" s="141">
        <v>0</v>
      </c>
      <c r="F1324" s="144"/>
    </row>
    <row r="1325" ht="16.9" customHeight="1" spans="1:6">
      <c r="A1325" s="146" t="s">
        <v>1110</v>
      </c>
      <c r="B1325" s="141">
        <v>0</v>
      </c>
      <c r="C1325" s="143"/>
      <c r="D1325" s="143"/>
      <c r="E1325" s="141">
        <v>0</v>
      </c>
      <c r="F1325" s="144"/>
    </row>
    <row r="1326" ht="16.9" customHeight="1" spans="1:6">
      <c r="A1326" s="146" t="s">
        <v>1111</v>
      </c>
      <c r="B1326" s="141">
        <v>0</v>
      </c>
      <c r="C1326" s="143"/>
      <c r="D1326" s="143"/>
      <c r="E1326" s="141">
        <v>0</v>
      </c>
      <c r="F1326" s="144"/>
    </row>
    <row r="1327" ht="16.9" customHeight="1" spans="1:6">
      <c r="A1327" s="146" t="s">
        <v>1112</v>
      </c>
      <c r="B1327" s="141">
        <v>0</v>
      </c>
      <c r="C1327" s="143"/>
      <c r="D1327" s="143"/>
      <c r="E1327" s="141">
        <v>0</v>
      </c>
      <c r="F1327" s="144"/>
    </row>
    <row r="1328" ht="16.9" customHeight="1" spans="1:6">
      <c r="A1328" s="146" t="s">
        <v>1113</v>
      </c>
      <c r="B1328" s="141">
        <v>0</v>
      </c>
      <c r="C1328" s="143"/>
      <c r="D1328" s="143"/>
      <c r="E1328" s="141">
        <v>0</v>
      </c>
      <c r="F1328" s="144"/>
    </row>
    <row r="1329" ht="16.9" customHeight="1" spans="1:6">
      <c r="A1329" s="146" t="s">
        <v>1114</v>
      </c>
      <c r="B1329" s="141">
        <v>0</v>
      </c>
      <c r="C1329" s="143"/>
      <c r="D1329" s="143"/>
      <c r="E1329" s="141">
        <v>0</v>
      </c>
      <c r="F1329" s="144"/>
    </row>
    <row r="1330" ht="16.9" customHeight="1" spans="1:6">
      <c r="A1330" s="146" t="s">
        <v>1115</v>
      </c>
      <c r="B1330" s="141">
        <v>0</v>
      </c>
      <c r="C1330" s="143"/>
      <c r="D1330" s="143"/>
      <c r="E1330" s="141">
        <v>0</v>
      </c>
      <c r="F1330" s="144"/>
    </row>
    <row r="1331" ht="16.9" customHeight="1" spans="1:6">
      <c r="A1331" s="146" t="s">
        <v>1116</v>
      </c>
      <c r="B1331" s="141">
        <v>0</v>
      </c>
      <c r="C1331" s="143"/>
      <c r="D1331" s="143"/>
      <c r="E1331" s="141">
        <v>0</v>
      </c>
      <c r="F1331" s="144"/>
    </row>
    <row r="1332" ht="16.9" customHeight="1" spans="1:6">
      <c r="A1332" s="146" t="s">
        <v>1117</v>
      </c>
      <c r="B1332" s="141">
        <v>0</v>
      </c>
      <c r="C1332" s="143"/>
      <c r="D1332" s="143"/>
      <c r="E1332" s="141">
        <v>0</v>
      </c>
      <c r="F1332" s="144"/>
    </row>
    <row r="1333" ht="16.9" customHeight="1" spans="1:6">
      <c r="A1333" s="146" t="s">
        <v>95</v>
      </c>
      <c r="B1333" s="141">
        <v>0</v>
      </c>
      <c r="C1333" s="143"/>
      <c r="D1333" s="143"/>
      <c r="E1333" s="141">
        <v>0</v>
      </c>
      <c r="F1333" s="144"/>
    </row>
    <row r="1334" ht="16.9" customHeight="1" spans="1:6">
      <c r="A1334" s="146" t="s">
        <v>1118</v>
      </c>
      <c r="B1334" s="141">
        <v>104</v>
      </c>
      <c r="C1334" s="143"/>
      <c r="D1334" s="143"/>
      <c r="E1334" s="141">
        <v>35</v>
      </c>
      <c r="F1334" s="144">
        <f t="shared" si="26"/>
        <v>-0.663461538461538</v>
      </c>
    </row>
    <row r="1335" ht="16.9" customHeight="1" spans="1:6">
      <c r="A1335" s="140" t="s">
        <v>1119</v>
      </c>
      <c r="B1335" s="141">
        <f>SUM(B1336:B1348)</f>
        <v>44</v>
      </c>
      <c r="C1335" s="145">
        <f>SUM(C1336:C1348)</f>
        <v>1</v>
      </c>
      <c r="D1335" s="143"/>
      <c r="E1335" s="141">
        <f>SUM(E1336:E1348)</f>
        <v>52</v>
      </c>
      <c r="F1335" s="144">
        <f t="shared" si="26"/>
        <v>0.181818181818182</v>
      </c>
    </row>
    <row r="1336" ht="16.9" customHeight="1" spans="1:6">
      <c r="A1336" s="146" t="s">
        <v>86</v>
      </c>
      <c r="B1336" s="141">
        <v>44</v>
      </c>
      <c r="C1336" s="145">
        <v>1</v>
      </c>
      <c r="D1336" s="143"/>
      <c r="E1336" s="141">
        <v>52</v>
      </c>
      <c r="F1336" s="144">
        <f t="shared" si="26"/>
        <v>0.181818181818182</v>
      </c>
    </row>
    <row r="1337" ht="16.9" customHeight="1" spans="1:6">
      <c r="A1337" s="146" t="s">
        <v>87</v>
      </c>
      <c r="B1337" s="141">
        <v>0</v>
      </c>
      <c r="C1337" s="143"/>
      <c r="D1337" s="143"/>
      <c r="E1337" s="143"/>
      <c r="F1337" s="144"/>
    </row>
    <row r="1338" ht="16.9" customHeight="1" spans="1:6">
      <c r="A1338" s="146" t="s">
        <v>88</v>
      </c>
      <c r="B1338" s="141">
        <v>0</v>
      </c>
      <c r="C1338" s="143"/>
      <c r="D1338" s="143"/>
      <c r="E1338" s="143"/>
      <c r="F1338" s="144"/>
    </row>
    <row r="1339" ht="16.9" customHeight="1" spans="1:6">
      <c r="A1339" s="146" t="s">
        <v>1120</v>
      </c>
      <c r="B1339" s="141">
        <v>0</v>
      </c>
      <c r="C1339" s="143"/>
      <c r="D1339" s="143"/>
      <c r="E1339" s="143"/>
      <c r="F1339" s="144"/>
    </row>
    <row r="1340" ht="16.9" customHeight="1" spans="1:6">
      <c r="A1340" s="146" t="s">
        <v>1121</v>
      </c>
      <c r="B1340" s="141">
        <v>0</v>
      </c>
      <c r="C1340" s="143"/>
      <c r="D1340" s="143"/>
      <c r="E1340" s="143"/>
      <c r="F1340" s="144"/>
    </row>
    <row r="1341" ht="16.9" customHeight="1" spans="1:6">
      <c r="A1341" s="146" t="s">
        <v>1122</v>
      </c>
      <c r="B1341" s="141">
        <v>0</v>
      </c>
      <c r="C1341" s="143"/>
      <c r="D1341" s="143"/>
      <c r="E1341" s="143"/>
      <c r="F1341" s="144"/>
    </row>
    <row r="1342" ht="16.9" customHeight="1" spans="1:6">
      <c r="A1342" s="146" t="s">
        <v>1123</v>
      </c>
      <c r="B1342" s="141">
        <v>0</v>
      </c>
      <c r="C1342" s="143"/>
      <c r="D1342" s="143"/>
      <c r="E1342" s="143"/>
      <c r="F1342" s="144"/>
    </row>
    <row r="1343" ht="16.9" customHeight="1" spans="1:6">
      <c r="A1343" s="146" t="s">
        <v>1124</v>
      </c>
      <c r="B1343" s="141">
        <v>0</v>
      </c>
      <c r="C1343" s="143"/>
      <c r="D1343" s="143"/>
      <c r="E1343" s="143"/>
      <c r="F1343" s="144"/>
    </row>
    <row r="1344" ht="16.9" customHeight="1" spans="1:6">
      <c r="A1344" s="146" t="s">
        <v>1125</v>
      </c>
      <c r="B1344" s="141">
        <v>0</v>
      </c>
      <c r="C1344" s="143"/>
      <c r="D1344" s="143"/>
      <c r="E1344" s="143"/>
      <c r="F1344" s="144"/>
    </row>
    <row r="1345" ht="16.9" customHeight="1" spans="1:6">
      <c r="A1345" s="146" t="s">
        <v>1126</v>
      </c>
      <c r="B1345" s="141">
        <v>0</v>
      </c>
      <c r="C1345" s="143"/>
      <c r="D1345" s="143"/>
      <c r="E1345" s="143"/>
      <c r="F1345" s="144"/>
    </row>
    <row r="1346" ht="16.9" customHeight="1" spans="1:6">
      <c r="A1346" s="146" t="s">
        <v>1127</v>
      </c>
      <c r="B1346" s="141">
        <v>0</v>
      </c>
      <c r="C1346" s="143"/>
      <c r="D1346" s="143"/>
      <c r="E1346" s="143"/>
      <c r="F1346" s="144"/>
    </row>
    <row r="1347" ht="16.9" customHeight="1" spans="1:6">
      <c r="A1347" s="146" t="s">
        <v>95</v>
      </c>
      <c r="B1347" s="141">
        <v>0</v>
      </c>
      <c r="C1347" s="143"/>
      <c r="D1347" s="143"/>
      <c r="E1347" s="143"/>
      <c r="F1347" s="144"/>
    </row>
    <row r="1348" ht="16.9" customHeight="1" spans="1:6">
      <c r="A1348" s="146" t="s">
        <v>1128</v>
      </c>
      <c r="B1348" s="141">
        <v>0</v>
      </c>
      <c r="C1348" s="143"/>
      <c r="D1348" s="143"/>
      <c r="E1348" s="143"/>
      <c r="F1348" s="144"/>
    </row>
    <row r="1349" ht="16.9" customHeight="1" spans="1:6">
      <c r="A1349" s="140" t="s">
        <v>1129</v>
      </c>
      <c r="B1349" s="141">
        <f>SUM(B1350:B1353)</f>
        <v>0</v>
      </c>
      <c r="C1349" s="143"/>
      <c r="D1349" s="143"/>
      <c r="E1349" s="143"/>
      <c r="F1349" s="144"/>
    </row>
    <row r="1350" ht="16.9" customHeight="1" spans="1:6">
      <c r="A1350" s="146" t="s">
        <v>1130</v>
      </c>
      <c r="B1350" s="141">
        <v>0</v>
      </c>
      <c r="C1350" s="143"/>
      <c r="D1350" s="143"/>
      <c r="E1350" s="143"/>
      <c r="F1350" s="144"/>
    </row>
    <row r="1351" ht="16.9" customHeight="1" spans="1:6">
      <c r="A1351" s="146" t="s">
        <v>1131</v>
      </c>
      <c r="B1351" s="141">
        <v>0</v>
      </c>
      <c r="C1351" s="143"/>
      <c r="D1351" s="143"/>
      <c r="E1351" s="143"/>
      <c r="F1351" s="144"/>
    </row>
    <row r="1352" ht="16.9" customHeight="1" spans="1:6">
      <c r="A1352" s="146" t="s">
        <v>1132</v>
      </c>
      <c r="B1352" s="141">
        <v>0</v>
      </c>
      <c r="C1352" s="143"/>
      <c r="D1352" s="143"/>
      <c r="E1352" s="143"/>
      <c r="F1352" s="144"/>
    </row>
    <row r="1353" ht="16.9" customHeight="1" spans="1:6">
      <c r="A1353" s="146" t="s">
        <v>1133</v>
      </c>
      <c r="B1353" s="141">
        <v>0</v>
      </c>
      <c r="C1353" s="143"/>
      <c r="D1353" s="143"/>
      <c r="E1353" s="143"/>
      <c r="F1353" s="144"/>
    </row>
    <row r="1354" ht="16.9" customHeight="1" spans="1:6">
      <c r="A1354" s="140" t="s">
        <v>1134</v>
      </c>
      <c r="B1354" s="141">
        <f>SUM(B1355:B1359)</f>
        <v>55</v>
      </c>
      <c r="C1354" s="143"/>
      <c r="D1354" s="143"/>
      <c r="E1354" s="141">
        <f>SUM(E1355:E1359)</f>
        <v>45</v>
      </c>
      <c r="F1354" s="144">
        <f t="shared" ref="F1354:F1387" si="27">(E1354-B1354)/B1354</f>
        <v>-0.181818181818182</v>
      </c>
    </row>
    <row r="1355" ht="16.9" customHeight="1" spans="1:6">
      <c r="A1355" s="146" t="s">
        <v>1135</v>
      </c>
      <c r="B1355" s="141">
        <v>0</v>
      </c>
      <c r="C1355" s="143"/>
      <c r="D1355" s="143"/>
      <c r="E1355" s="141">
        <v>0</v>
      </c>
      <c r="F1355" s="144"/>
    </row>
    <row r="1356" ht="16.9" customHeight="1" spans="1:6">
      <c r="A1356" s="146" t="s">
        <v>1136</v>
      </c>
      <c r="B1356" s="141">
        <v>0</v>
      </c>
      <c r="C1356" s="143"/>
      <c r="D1356" s="143"/>
      <c r="E1356" s="141">
        <v>0</v>
      </c>
      <c r="F1356" s="144"/>
    </row>
    <row r="1357" ht="16.9" customHeight="1" spans="1:6">
      <c r="A1357" s="146" t="s">
        <v>1137</v>
      </c>
      <c r="B1357" s="141">
        <v>0</v>
      </c>
      <c r="C1357" s="143"/>
      <c r="D1357" s="143"/>
      <c r="E1357" s="141">
        <v>0</v>
      </c>
      <c r="F1357" s="144"/>
    </row>
    <row r="1358" ht="16.9" customHeight="1" spans="1:6">
      <c r="A1358" s="146" t="s">
        <v>1138</v>
      </c>
      <c r="B1358" s="141">
        <v>0</v>
      </c>
      <c r="C1358" s="143"/>
      <c r="D1358" s="143"/>
      <c r="E1358" s="141">
        <v>0</v>
      </c>
      <c r="F1358" s="144"/>
    </row>
    <row r="1359" ht="16.9" customHeight="1" spans="1:6">
      <c r="A1359" s="146" t="s">
        <v>1139</v>
      </c>
      <c r="B1359" s="141">
        <v>55</v>
      </c>
      <c r="C1359" s="143"/>
      <c r="D1359" s="143"/>
      <c r="E1359" s="141">
        <v>45</v>
      </c>
      <c r="F1359" s="144">
        <f t="shared" si="27"/>
        <v>-0.181818181818182</v>
      </c>
    </row>
    <row r="1360" ht="16.9" customHeight="1" spans="1:6">
      <c r="A1360" s="140" t="s">
        <v>1140</v>
      </c>
      <c r="B1360" s="141">
        <f>SUM(B1361:B1371)</f>
        <v>0</v>
      </c>
      <c r="C1360" s="143"/>
      <c r="D1360" s="143"/>
      <c r="E1360" s="143"/>
      <c r="F1360" s="144"/>
    </row>
    <row r="1361" ht="16.9" customHeight="1" spans="1:6">
      <c r="A1361" s="146" t="s">
        <v>1141</v>
      </c>
      <c r="B1361" s="141">
        <v>0</v>
      </c>
      <c r="C1361" s="143"/>
      <c r="D1361" s="143"/>
      <c r="E1361" s="143"/>
      <c r="F1361" s="144"/>
    </row>
    <row r="1362" ht="16.9" customHeight="1" spans="1:6">
      <c r="A1362" s="146" t="s">
        <v>1142</v>
      </c>
      <c r="B1362" s="141">
        <v>0</v>
      </c>
      <c r="C1362" s="143"/>
      <c r="D1362" s="143"/>
      <c r="E1362" s="143"/>
      <c r="F1362" s="144"/>
    </row>
    <row r="1363" ht="16.9" customHeight="1" spans="1:6">
      <c r="A1363" s="146" t="s">
        <v>1143</v>
      </c>
      <c r="B1363" s="141">
        <v>0</v>
      </c>
      <c r="C1363" s="143"/>
      <c r="D1363" s="143"/>
      <c r="E1363" s="143"/>
      <c r="F1363" s="144"/>
    </row>
    <row r="1364" ht="16.9" customHeight="1" spans="1:6">
      <c r="A1364" s="146" t="s">
        <v>1144</v>
      </c>
      <c r="B1364" s="141">
        <v>0</v>
      </c>
      <c r="C1364" s="143"/>
      <c r="D1364" s="143"/>
      <c r="E1364" s="143"/>
      <c r="F1364" s="144"/>
    </row>
    <row r="1365" ht="16.9" customHeight="1" spans="1:6">
      <c r="A1365" s="146" t="s">
        <v>1145</v>
      </c>
      <c r="B1365" s="141">
        <v>0</v>
      </c>
      <c r="C1365" s="143"/>
      <c r="D1365" s="143"/>
      <c r="E1365" s="143"/>
      <c r="F1365" s="144"/>
    </row>
    <row r="1366" ht="16.9" customHeight="1" spans="1:6">
      <c r="A1366" s="146" t="s">
        <v>1146</v>
      </c>
      <c r="B1366" s="141">
        <v>0</v>
      </c>
      <c r="C1366" s="143"/>
      <c r="D1366" s="143"/>
      <c r="E1366" s="143"/>
      <c r="F1366" s="144"/>
    </row>
    <row r="1367" ht="16.9" customHeight="1" spans="1:6">
      <c r="A1367" s="146" t="s">
        <v>1147</v>
      </c>
      <c r="B1367" s="141">
        <v>0</v>
      </c>
      <c r="C1367" s="143"/>
      <c r="D1367" s="143"/>
      <c r="E1367" s="143"/>
      <c r="F1367" s="144"/>
    </row>
    <row r="1368" ht="16.9" customHeight="1" spans="1:6">
      <c r="A1368" s="146" t="s">
        <v>1148</v>
      </c>
      <c r="B1368" s="141">
        <v>0</v>
      </c>
      <c r="C1368" s="143"/>
      <c r="D1368" s="143"/>
      <c r="E1368" s="143"/>
      <c r="F1368" s="144"/>
    </row>
    <row r="1369" ht="16.9" customHeight="1" spans="1:6">
      <c r="A1369" s="146" t="s">
        <v>1149</v>
      </c>
      <c r="B1369" s="141">
        <v>0</v>
      </c>
      <c r="C1369" s="143"/>
      <c r="D1369" s="143"/>
      <c r="E1369" s="143"/>
      <c r="F1369" s="144"/>
    </row>
    <row r="1370" ht="16.9" customHeight="1" spans="1:6">
      <c r="A1370" s="146" t="s">
        <v>1150</v>
      </c>
      <c r="B1370" s="141">
        <v>0</v>
      </c>
      <c r="C1370" s="143"/>
      <c r="D1370" s="143"/>
      <c r="E1370" s="143"/>
      <c r="F1370" s="144"/>
    </row>
    <row r="1371" ht="16.9" customHeight="1" spans="1:6">
      <c r="A1371" s="146" t="s">
        <v>1151</v>
      </c>
      <c r="B1371" s="141">
        <v>0</v>
      </c>
      <c r="C1371" s="143"/>
      <c r="D1371" s="143"/>
      <c r="E1371" s="143"/>
      <c r="F1371" s="144"/>
    </row>
    <row r="1372" ht="16.9" customHeight="1" spans="1:6">
      <c r="A1372" s="140" t="s">
        <v>1152</v>
      </c>
      <c r="B1372" s="141">
        <f>B1373</f>
        <v>25747</v>
      </c>
      <c r="C1372" s="145">
        <v>54601</v>
      </c>
      <c r="D1372" s="143"/>
      <c r="E1372" s="141">
        <f>E1373</f>
        <v>2503</v>
      </c>
      <c r="F1372" s="144">
        <f t="shared" si="27"/>
        <v>-0.902784790461025</v>
      </c>
    </row>
    <row r="1373" ht="16.9" customHeight="1" spans="1:6">
      <c r="A1373" s="140" t="s">
        <v>1153</v>
      </c>
      <c r="B1373" s="141">
        <f>B1374</f>
        <v>25747</v>
      </c>
      <c r="C1373" s="145">
        <v>54601</v>
      </c>
      <c r="D1373" s="143"/>
      <c r="E1373" s="141">
        <f>E1374</f>
        <v>2503</v>
      </c>
      <c r="F1373" s="144">
        <f t="shared" si="27"/>
        <v>-0.902784790461025</v>
      </c>
    </row>
    <row r="1374" ht="16.9" customHeight="1" spans="1:6">
      <c r="A1374" s="153" t="s">
        <v>1154</v>
      </c>
      <c r="B1374" s="141">
        <v>25747</v>
      </c>
      <c r="C1374" s="145">
        <v>54601</v>
      </c>
      <c r="D1374" s="143"/>
      <c r="E1374" s="141">
        <v>2503</v>
      </c>
      <c r="F1374" s="144">
        <f t="shared" si="27"/>
        <v>-0.902784790461025</v>
      </c>
    </row>
    <row r="1375" ht="16.9" customHeight="1" spans="1:6">
      <c r="A1375" s="140" t="s">
        <v>1155</v>
      </c>
      <c r="B1375" s="141">
        <f>SUM(B1376,B1377,B1378)</f>
        <v>2666</v>
      </c>
      <c r="C1375" s="145">
        <f>SUM(C1376:C1379)</f>
        <v>3100</v>
      </c>
      <c r="D1375" s="141">
        <f t="shared" ref="D1375:E1375" si="28">SUM(D1376,D1377,D1378)</f>
        <v>0</v>
      </c>
      <c r="E1375" s="141">
        <f t="shared" si="28"/>
        <v>5047</v>
      </c>
      <c r="F1375" s="144">
        <f t="shared" si="27"/>
        <v>0.893098274568642</v>
      </c>
    </row>
    <row r="1376" ht="16.9" customHeight="1" spans="1:6">
      <c r="A1376" s="140" t="s">
        <v>1156</v>
      </c>
      <c r="B1376" s="141">
        <v>0</v>
      </c>
      <c r="C1376" s="143"/>
      <c r="D1376" s="143"/>
      <c r="E1376" s="143"/>
      <c r="F1376" s="144"/>
    </row>
    <row r="1377" ht="16.9" customHeight="1" spans="1:6">
      <c r="A1377" s="140" t="s">
        <v>1157</v>
      </c>
      <c r="B1377" s="141"/>
      <c r="C1377" s="143"/>
      <c r="D1377" s="143"/>
      <c r="E1377" s="143"/>
      <c r="F1377" s="144"/>
    </row>
    <row r="1378" ht="16.9" customHeight="1" spans="1:6">
      <c r="A1378" s="140" t="s">
        <v>1158</v>
      </c>
      <c r="B1378" s="141">
        <f>SUM(B1379:B1382)</f>
        <v>2666</v>
      </c>
      <c r="C1378" s="145">
        <f>SUM(C1379:C1382)</f>
        <v>3100</v>
      </c>
      <c r="D1378" s="143"/>
      <c r="E1378" s="141">
        <f>SUM(E1379:E1382)</f>
        <v>5047</v>
      </c>
      <c r="F1378" s="144">
        <f t="shared" si="27"/>
        <v>0.893098274568642</v>
      </c>
    </row>
    <row r="1379" ht="16.9" customHeight="1" spans="1:6">
      <c r="A1379" s="146" t="s">
        <v>1159</v>
      </c>
      <c r="B1379" s="141">
        <v>2666</v>
      </c>
      <c r="C1379" s="145"/>
      <c r="D1379" s="143"/>
      <c r="E1379" s="141">
        <v>4218</v>
      </c>
      <c r="F1379" s="144">
        <f t="shared" si="27"/>
        <v>0.582145536384096</v>
      </c>
    </row>
    <row r="1380" ht="16.9" customHeight="1" spans="1:6">
      <c r="A1380" s="146" t="s">
        <v>1160</v>
      </c>
      <c r="B1380" s="141">
        <v>0</v>
      </c>
      <c r="C1380" s="145"/>
      <c r="D1380" s="143"/>
      <c r="E1380" s="141">
        <v>0</v>
      </c>
      <c r="F1380" s="144"/>
    </row>
    <row r="1381" ht="16.9" customHeight="1" spans="1:6">
      <c r="A1381" s="146" t="s">
        <v>1161</v>
      </c>
      <c r="B1381" s="141">
        <v>0</v>
      </c>
      <c r="C1381" s="145"/>
      <c r="D1381" s="143"/>
      <c r="E1381" s="141">
        <v>0</v>
      </c>
      <c r="F1381" s="144"/>
    </row>
    <row r="1382" ht="16.9" customHeight="1" spans="1:6">
      <c r="A1382" s="146" t="s">
        <v>1162</v>
      </c>
      <c r="B1382" s="141">
        <v>0</v>
      </c>
      <c r="C1382" s="145">
        <v>3100</v>
      </c>
      <c r="D1382" s="143"/>
      <c r="E1382" s="141">
        <v>829</v>
      </c>
      <c r="F1382" s="144"/>
    </row>
    <row r="1383" ht="16.9" customHeight="1" spans="1:6">
      <c r="A1383" s="140" t="s">
        <v>1163</v>
      </c>
      <c r="B1383" s="141">
        <f>B1384+B1385+B1386</f>
        <v>62</v>
      </c>
      <c r="C1383" s="143"/>
      <c r="D1383" s="143"/>
      <c r="E1383" s="141">
        <f>E1384+E1385+E1386</f>
        <v>28</v>
      </c>
      <c r="F1383" s="144">
        <f t="shared" si="27"/>
        <v>-0.548387096774194</v>
      </c>
    </row>
    <row r="1384" ht="16.9" customHeight="1" spans="1:6">
      <c r="A1384" s="140" t="s">
        <v>1164</v>
      </c>
      <c r="B1384" s="141">
        <v>0</v>
      </c>
      <c r="C1384" s="143"/>
      <c r="D1384" s="143"/>
      <c r="E1384" s="141">
        <v>0</v>
      </c>
      <c r="F1384" s="144"/>
    </row>
    <row r="1385" ht="16.9" customHeight="1" spans="1:6">
      <c r="A1385" s="140" t="s">
        <v>1165</v>
      </c>
      <c r="B1385" s="141">
        <v>0</v>
      </c>
      <c r="C1385" s="143"/>
      <c r="D1385" s="143"/>
      <c r="E1385" s="141">
        <v>0</v>
      </c>
      <c r="F1385" s="144"/>
    </row>
    <row r="1386" ht="15.95" customHeight="1" spans="1:6">
      <c r="A1386" s="140" t="s">
        <v>1166</v>
      </c>
      <c r="B1386" s="141">
        <v>62</v>
      </c>
      <c r="C1386" s="143"/>
      <c r="D1386" s="143"/>
      <c r="E1386" s="141">
        <v>28</v>
      </c>
      <c r="F1386" s="144">
        <f t="shared" si="27"/>
        <v>-0.548387096774194</v>
      </c>
    </row>
    <row r="1387" ht="15.95" customHeight="1" spans="1:6">
      <c r="A1387" s="156" t="s">
        <v>1167</v>
      </c>
      <c r="B1387" s="157">
        <f>B5+B295+B313+B434+B489+B545+B594+B711+B783+B860+B884+B1015+B1079+B1155+B1221+B1301+B1319+B1372+B1375+B1383</f>
        <v>223218</v>
      </c>
      <c r="C1387" s="157">
        <f t="shared" ref="C1387:E1387" si="29">C5+C295+C313+C434+C489+C545+C594+C711+C783+C860+C884+C1015+C1079+C1155+C1221+C1301+C1319+C1372+C1375+C1383</f>
        <v>195564</v>
      </c>
      <c r="D1387" s="157">
        <f t="shared" si="29"/>
        <v>0</v>
      </c>
      <c r="E1387" s="157">
        <f t="shared" si="29"/>
        <v>232355</v>
      </c>
      <c r="F1387" s="144">
        <f t="shared" si="27"/>
        <v>0.0409330788735675</v>
      </c>
    </row>
    <row r="1388" ht="15.95" customHeight="1" spans="1:1">
      <c r="A1388" s="158"/>
    </row>
    <row r="1389" ht="15.95" customHeight="1" spans="1:1">
      <c r="A1389" s="158"/>
    </row>
    <row r="1390" ht="15.95" customHeight="1" spans="1:1">
      <c r="A1390" s="158"/>
    </row>
    <row r="1391" ht="15.95" customHeight="1" spans="1:1">
      <c r="A1391" s="158"/>
    </row>
    <row r="1392" ht="15.95" customHeight="1" spans="1:1">
      <c r="A1392" s="158"/>
    </row>
    <row r="1393" spans="1:1">
      <c r="A1393" s="158"/>
    </row>
    <row r="1394" spans="1:1">
      <c r="A1394" s="158"/>
    </row>
    <row r="1395" spans="1:1">
      <c r="A1395" s="158"/>
    </row>
  </sheetData>
  <mergeCells count="2">
    <mergeCell ref="A2:F2"/>
    <mergeCell ref="A3:F3"/>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B234"/>
  <sheetViews>
    <sheetView topLeftCell="A91" workbookViewId="0">
      <selection activeCell="B10" sqref="B10"/>
    </sheetView>
  </sheetViews>
  <sheetFormatPr defaultColWidth="9" defaultRowHeight="14.25" outlineLevelCol="1"/>
  <cols>
    <col min="1" max="1" width="41.875" customWidth="1"/>
    <col min="2" max="2" width="26.625" style="127" customWidth="1"/>
  </cols>
  <sheetData>
    <row r="1" spans="1:1">
      <c r="A1" s="13" t="s">
        <v>1168</v>
      </c>
    </row>
    <row r="2" ht="31.5" customHeight="1" spans="1:2">
      <c r="A2" s="131" t="s">
        <v>1169</v>
      </c>
      <c r="B2" s="131"/>
    </row>
    <row r="3" ht="21.75" customHeight="1" spans="1:2">
      <c r="A3" s="67" t="s">
        <v>8</v>
      </c>
      <c r="B3" s="67"/>
    </row>
    <row r="4" ht="21.75" customHeight="1" spans="1:2">
      <c r="A4" s="16" t="s">
        <v>1170</v>
      </c>
      <c r="B4" s="16" t="s">
        <v>1171</v>
      </c>
    </row>
    <row r="5" spans="1:2">
      <c r="A5" s="89" t="s">
        <v>1172</v>
      </c>
      <c r="B5" s="132">
        <v>39187</v>
      </c>
    </row>
    <row r="6" spans="1:2">
      <c r="A6" s="89" t="s">
        <v>1173</v>
      </c>
      <c r="B6" s="132">
        <v>15563</v>
      </c>
    </row>
    <row r="7" spans="1:2">
      <c r="A7" s="89" t="s">
        <v>1174</v>
      </c>
      <c r="B7" s="132">
        <v>6480</v>
      </c>
    </row>
    <row r="8" spans="1:2">
      <c r="A8" s="89" t="s">
        <v>1175</v>
      </c>
      <c r="B8" s="132">
        <v>2410</v>
      </c>
    </row>
    <row r="9" spans="1:2">
      <c r="A9" s="89" t="s">
        <v>1176</v>
      </c>
      <c r="B9" s="132">
        <v>3963</v>
      </c>
    </row>
    <row r="10" spans="1:2">
      <c r="A10" s="89" t="s">
        <v>1177</v>
      </c>
      <c r="B10" s="132">
        <v>552</v>
      </c>
    </row>
    <row r="11" spans="1:2">
      <c r="A11" s="89" t="s">
        <v>1178</v>
      </c>
      <c r="B11" s="132">
        <v>3442</v>
      </c>
    </row>
    <row r="12" spans="1:2">
      <c r="A12" s="89" t="s">
        <v>1179</v>
      </c>
      <c r="B12" s="132">
        <v>3860</v>
      </c>
    </row>
    <row r="13" spans="1:2">
      <c r="A13" s="89" t="s">
        <v>1180</v>
      </c>
      <c r="B13" s="133">
        <v>74</v>
      </c>
    </row>
    <row r="14" spans="1:2">
      <c r="A14" s="134" t="s">
        <v>1181</v>
      </c>
      <c r="B14" s="132">
        <v>2843</v>
      </c>
    </row>
    <row r="15" spans="1:2">
      <c r="A15" s="89" t="s">
        <v>1182</v>
      </c>
      <c r="B15" s="135">
        <v>58920</v>
      </c>
    </row>
    <row r="16" spans="1:2">
      <c r="A16" s="89" t="s">
        <v>1183</v>
      </c>
      <c r="B16" s="132">
        <v>2559</v>
      </c>
    </row>
    <row r="17" spans="1:2">
      <c r="A17" s="89" t="s">
        <v>1184</v>
      </c>
      <c r="B17" s="132">
        <v>1198</v>
      </c>
    </row>
    <row r="18" spans="1:2">
      <c r="A18" s="89" t="s">
        <v>1185</v>
      </c>
      <c r="B18" s="132">
        <v>68</v>
      </c>
    </row>
    <row r="19" spans="1:2">
      <c r="A19" s="89" t="s">
        <v>1186</v>
      </c>
      <c r="B19" s="132">
        <v>63</v>
      </c>
    </row>
    <row r="20" spans="1:2">
      <c r="A20" s="89" t="s">
        <v>1187</v>
      </c>
      <c r="B20" s="132">
        <v>186</v>
      </c>
    </row>
    <row r="21" spans="1:2">
      <c r="A21" s="89" t="s">
        <v>1188</v>
      </c>
      <c r="B21" s="132">
        <v>792</v>
      </c>
    </row>
    <row r="22" spans="1:2">
      <c r="A22" s="89" t="s">
        <v>1189</v>
      </c>
      <c r="B22" s="132">
        <v>465</v>
      </c>
    </row>
    <row r="23" spans="1:2">
      <c r="A23" s="89" t="s">
        <v>1190</v>
      </c>
      <c r="B23" s="132">
        <v>21</v>
      </c>
    </row>
    <row r="24" spans="1:2">
      <c r="A24" s="89" t="s">
        <v>1191</v>
      </c>
      <c r="B24" s="132">
        <v>277</v>
      </c>
    </row>
    <row r="25" spans="1:2">
      <c r="A25" s="89" t="s">
        <v>1192</v>
      </c>
      <c r="B25" s="132">
        <v>447</v>
      </c>
    </row>
    <row r="26" spans="1:2">
      <c r="A26" s="89" t="s">
        <v>1193</v>
      </c>
      <c r="B26" s="132">
        <v>6</v>
      </c>
    </row>
    <row r="27" spans="1:2">
      <c r="A27" s="89" t="s">
        <v>1194</v>
      </c>
      <c r="B27" s="132">
        <v>36695</v>
      </c>
    </row>
    <row r="28" spans="1:2">
      <c r="A28" s="89" t="s">
        <v>1195</v>
      </c>
      <c r="B28" s="132">
        <v>4604</v>
      </c>
    </row>
    <row r="29" spans="1:2">
      <c r="A29" s="89" t="s">
        <v>1196</v>
      </c>
      <c r="B29" s="132">
        <v>333</v>
      </c>
    </row>
    <row r="30" spans="1:2">
      <c r="A30" s="89" t="s">
        <v>1197</v>
      </c>
      <c r="B30" s="132">
        <v>309</v>
      </c>
    </row>
    <row r="31" spans="1:2">
      <c r="A31" s="89" t="s">
        <v>1198</v>
      </c>
      <c r="B31" s="132">
        <v>874</v>
      </c>
    </row>
    <row r="32" spans="1:2">
      <c r="A32" s="89" t="s">
        <v>1199</v>
      </c>
      <c r="B32" s="132">
        <v>697</v>
      </c>
    </row>
    <row r="33" spans="1:2">
      <c r="A33" s="89" t="s">
        <v>1200</v>
      </c>
      <c r="B33" s="132">
        <v>32</v>
      </c>
    </row>
    <row r="34" spans="1:2">
      <c r="A34" s="89" t="s">
        <v>1201</v>
      </c>
      <c r="B34" s="132">
        <v>0</v>
      </c>
    </row>
    <row r="35" spans="1:2">
      <c r="A35" s="89" t="s">
        <v>1202</v>
      </c>
      <c r="B35" s="132">
        <v>3013</v>
      </c>
    </row>
    <row r="36" spans="1:2">
      <c r="A36" s="89" t="s">
        <v>1203</v>
      </c>
      <c r="B36" s="132">
        <v>131</v>
      </c>
    </row>
    <row r="37" spans="1:2">
      <c r="A37" s="89" t="s">
        <v>1204</v>
      </c>
      <c r="B37" s="132">
        <v>502</v>
      </c>
    </row>
    <row r="38" spans="1:2">
      <c r="A38" s="89" t="s">
        <v>1205</v>
      </c>
      <c r="B38" s="132">
        <v>134</v>
      </c>
    </row>
    <row r="39" spans="1:2">
      <c r="A39" s="89" t="s">
        <v>1206</v>
      </c>
      <c r="B39" s="132">
        <v>541</v>
      </c>
    </row>
    <row r="40" spans="1:2">
      <c r="A40" s="89" t="s">
        <v>1207</v>
      </c>
      <c r="B40" s="132">
        <v>526</v>
      </c>
    </row>
    <row r="41" spans="1:2">
      <c r="A41" s="89" t="s">
        <v>1208</v>
      </c>
      <c r="B41" s="132">
        <v>265</v>
      </c>
    </row>
    <row r="42" spans="1:2">
      <c r="A42" s="89" t="s">
        <v>1209</v>
      </c>
      <c r="B42" s="132">
        <v>4182</v>
      </c>
    </row>
    <row r="43" spans="1:2">
      <c r="A43" s="89" t="s">
        <v>1210</v>
      </c>
      <c r="B43" s="132">
        <v>16127</v>
      </c>
    </row>
    <row r="44" spans="1:2">
      <c r="A44" s="89" t="s">
        <v>1211</v>
      </c>
      <c r="B44" s="132">
        <v>34</v>
      </c>
    </row>
    <row r="45" spans="1:2">
      <c r="A45" s="89" t="s">
        <v>1212</v>
      </c>
      <c r="B45" s="132">
        <v>1086</v>
      </c>
    </row>
    <row r="46" spans="1:2">
      <c r="A46" s="89" t="s">
        <v>1213</v>
      </c>
      <c r="B46" s="132">
        <v>0</v>
      </c>
    </row>
    <row r="47" spans="1:2">
      <c r="A47" s="89" t="s">
        <v>1214</v>
      </c>
      <c r="B47" s="132">
        <v>708</v>
      </c>
    </row>
    <row r="48" spans="1:2">
      <c r="A48" s="89" t="s">
        <v>1215</v>
      </c>
      <c r="B48" s="132">
        <v>1448</v>
      </c>
    </row>
    <row r="49" spans="1:2">
      <c r="A49" s="89" t="s">
        <v>1216</v>
      </c>
      <c r="B49" s="132">
        <v>4147</v>
      </c>
    </row>
    <row r="50" spans="1:2">
      <c r="A50" s="89" t="s">
        <v>1217</v>
      </c>
      <c r="B50" s="132">
        <v>575</v>
      </c>
    </row>
    <row r="51" spans="1:2">
      <c r="A51" s="89" t="s">
        <v>1218</v>
      </c>
      <c r="B51" s="132">
        <v>1628</v>
      </c>
    </row>
    <row r="52" spans="1:2">
      <c r="A52" s="89" t="s">
        <v>1219</v>
      </c>
      <c r="B52" s="132">
        <v>536</v>
      </c>
    </row>
    <row r="53" spans="1:2">
      <c r="A53" s="89" t="s">
        <v>1220</v>
      </c>
      <c r="B53" s="132">
        <v>2248</v>
      </c>
    </row>
    <row r="54" spans="1:2">
      <c r="A54" s="89" t="s">
        <v>1221</v>
      </c>
      <c r="B54" s="132">
        <v>2359</v>
      </c>
    </row>
    <row r="55" spans="1:2">
      <c r="A55" s="89" t="s">
        <v>1222</v>
      </c>
      <c r="B55" s="132">
        <v>74</v>
      </c>
    </row>
    <row r="56" spans="1:2">
      <c r="A56" s="89" t="s">
        <v>1223</v>
      </c>
      <c r="B56" s="132">
        <v>0</v>
      </c>
    </row>
    <row r="57" spans="1:2">
      <c r="A57" s="89" t="s">
        <v>1224</v>
      </c>
      <c r="B57" s="132">
        <v>0</v>
      </c>
    </row>
    <row r="58" spans="1:2">
      <c r="A58" s="89" t="s">
        <v>1225</v>
      </c>
      <c r="B58" s="132">
        <v>0</v>
      </c>
    </row>
    <row r="59" spans="1:2">
      <c r="A59" s="89" t="s">
        <v>1226</v>
      </c>
      <c r="B59" s="132">
        <v>1284</v>
      </c>
    </row>
    <row r="60" spans="1:2">
      <c r="A60" s="89" t="s">
        <v>1227</v>
      </c>
      <c r="B60" s="132">
        <v>3037</v>
      </c>
    </row>
    <row r="61" spans="1:2">
      <c r="A61" s="89" t="s">
        <v>1228</v>
      </c>
      <c r="B61" s="132">
        <v>1556</v>
      </c>
    </row>
    <row r="62" spans="1:2">
      <c r="A62" s="89" t="s">
        <v>1229</v>
      </c>
      <c r="B62" s="132">
        <v>1481</v>
      </c>
    </row>
    <row r="63" spans="1:2">
      <c r="A63" s="89" t="s">
        <v>1230</v>
      </c>
      <c r="B63" s="132">
        <v>0</v>
      </c>
    </row>
    <row r="64" spans="1:2">
      <c r="A64" s="89" t="s">
        <v>1231</v>
      </c>
      <c r="B64" s="132">
        <v>0</v>
      </c>
    </row>
    <row r="65" spans="1:2">
      <c r="A65" s="89" t="s">
        <v>1232</v>
      </c>
      <c r="B65" s="132">
        <v>0</v>
      </c>
    </row>
    <row r="66" spans="1:2">
      <c r="A66" s="89" t="s">
        <v>1233</v>
      </c>
      <c r="B66" s="132">
        <v>0</v>
      </c>
    </row>
    <row r="67" spans="1:2">
      <c r="A67" s="89" t="s">
        <v>1234</v>
      </c>
      <c r="B67" s="132">
        <v>0</v>
      </c>
    </row>
    <row r="68" spans="1:2">
      <c r="A68" s="89" t="s">
        <v>1235</v>
      </c>
      <c r="B68" s="132">
        <v>5805</v>
      </c>
    </row>
    <row r="69" spans="1:2">
      <c r="A69" s="89" t="s">
        <v>1236</v>
      </c>
      <c r="B69" s="132">
        <v>5805</v>
      </c>
    </row>
    <row r="70" spans="1:2">
      <c r="A70" s="89" t="s">
        <v>1237</v>
      </c>
      <c r="B70" s="132">
        <v>0</v>
      </c>
    </row>
    <row r="71" spans="1:2">
      <c r="A71" s="89" t="s">
        <v>1238</v>
      </c>
      <c r="B71" s="132"/>
    </row>
    <row r="72" spans="1:2">
      <c r="A72" s="89" t="s">
        <v>1239</v>
      </c>
      <c r="B72" s="132"/>
    </row>
    <row r="73" spans="1:2">
      <c r="A73" s="89" t="s">
        <v>1240</v>
      </c>
      <c r="B73" s="132"/>
    </row>
    <row r="74" spans="1:2">
      <c r="A74" s="89" t="s">
        <v>1241</v>
      </c>
      <c r="B74" s="132">
        <v>243</v>
      </c>
    </row>
    <row r="75" spans="1:2">
      <c r="A75" s="89" t="s">
        <v>1242</v>
      </c>
      <c r="B75" s="132">
        <v>0</v>
      </c>
    </row>
    <row r="76" spans="1:2">
      <c r="A76" s="89" t="s">
        <v>1243</v>
      </c>
      <c r="B76" s="132">
        <v>0</v>
      </c>
    </row>
    <row r="77" spans="1:2">
      <c r="A77" s="89" t="s">
        <v>1244</v>
      </c>
      <c r="B77" s="132">
        <v>174</v>
      </c>
    </row>
    <row r="78" spans="1:2">
      <c r="A78" s="89" t="s">
        <v>1245</v>
      </c>
      <c r="B78" s="132">
        <v>69</v>
      </c>
    </row>
    <row r="79" spans="1:2">
      <c r="A79" s="89" t="s">
        <v>1246</v>
      </c>
      <c r="B79" s="132">
        <v>0</v>
      </c>
    </row>
    <row r="80" spans="1:2">
      <c r="A80" s="89" t="s">
        <v>1247</v>
      </c>
      <c r="B80" s="132">
        <v>0</v>
      </c>
    </row>
    <row r="81" spans="1:2">
      <c r="A81" s="89" t="s">
        <v>1248</v>
      </c>
      <c r="B81" s="132">
        <v>0</v>
      </c>
    </row>
    <row r="82" spans="1:2">
      <c r="A82" s="89" t="s">
        <v>1249</v>
      </c>
      <c r="B82" s="132">
        <v>0</v>
      </c>
    </row>
    <row r="83" spans="1:2">
      <c r="A83" s="89" t="s">
        <v>1250</v>
      </c>
      <c r="B83" s="132">
        <v>0</v>
      </c>
    </row>
    <row r="84" spans="1:2">
      <c r="A84" s="89" t="s">
        <v>1251</v>
      </c>
      <c r="B84" s="132">
        <v>0</v>
      </c>
    </row>
    <row r="85" spans="1:2">
      <c r="A85" s="89" t="s">
        <v>1252</v>
      </c>
      <c r="B85" s="132">
        <v>80725</v>
      </c>
    </row>
    <row r="86" spans="1:2">
      <c r="A86" s="89" t="s">
        <v>1242</v>
      </c>
      <c r="B86" s="132">
        <v>6601</v>
      </c>
    </row>
    <row r="87" spans="1:2">
      <c r="A87" s="89" t="s">
        <v>1243</v>
      </c>
      <c r="B87" s="132">
        <v>877</v>
      </c>
    </row>
    <row r="88" spans="1:2">
      <c r="A88" s="89" t="s">
        <v>1244</v>
      </c>
      <c r="B88" s="132">
        <v>831</v>
      </c>
    </row>
    <row r="89" spans="1:2">
      <c r="A89" s="89" t="s">
        <v>1245</v>
      </c>
      <c r="B89" s="132">
        <v>67016</v>
      </c>
    </row>
    <row r="90" spans="1:2">
      <c r="A90" s="89" t="s">
        <v>1246</v>
      </c>
      <c r="B90" s="132">
        <v>3138</v>
      </c>
    </row>
    <row r="91" spans="1:2">
      <c r="A91" s="89" t="s">
        <v>1247</v>
      </c>
      <c r="B91" s="132">
        <v>262</v>
      </c>
    </row>
    <row r="92" spans="1:2">
      <c r="A92" s="89" t="s">
        <v>1248</v>
      </c>
      <c r="B92" s="132">
        <v>53</v>
      </c>
    </row>
    <row r="93" spans="1:2">
      <c r="A93" s="89" t="s">
        <v>1253</v>
      </c>
      <c r="B93" s="132">
        <v>0</v>
      </c>
    </row>
    <row r="94" spans="1:2">
      <c r="A94" s="89" t="s">
        <v>1254</v>
      </c>
      <c r="B94" s="132">
        <v>0</v>
      </c>
    </row>
    <row r="95" spans="1:2">
      <c r="A95" s="89" t="s">
        <v>1255</v>
      </c>
      <c r="B95" s="132">
        <v>0</v>
      </c>
    </row>
    <row r="96" spans="1:2">
      <c r="A96" s="89" t="s">
        <v>1256</v>
      </c>
      <c r="B96" s="132">
        <v>1595</v>
      </c>
    </row>
    <row r="97" spans="1:2">
      <c r="A97" s="89" t="s">
        <v>1249</v>
      </c>
      <c r="B97" s="132">
        <v>69</v>
      </c>
    </row>
    <row r="98" spans="1:2">
      <c r="A98" s="89" t="s">
        <v>1250</v>
      </c>
      <c r="B98" s="132">
        <v>122</v>
      </c>
    </row>
    <row r="99" spans="1:2">
      <c r="A99" s="89" t="s">
        <v>1257</v>
      </c>
      <c r="B99" s="132">
        <v>0</v>
      </c>
    </row>
    <row r="100" spans="1:2">
      <c r="A100" s="89" t="s">
        <v>1258</v>
      </c>
      <c r="B100" s="132">
        <v>161</v>
      </c>
    </row>
    <row r="101" spans="1:2">
      <c r="A101" s="89" t="s">
        <v>1259</v>
      </c>
      <c r="B101" s="132">
        <v>28311</v>
      </c>
    </row>
    <row r="102" spans="1:2">
      <c r="A102" s="89" t="s">
        <v>1260</v>
      </c>
      <c r="B102" s="132">
        <v>0</v>
      </c>
    </row>
    <row r="103" spans="1:2">
      <c r="A103" s="89" t="s">
        <v>1261</v>
      </c>
      <c r="B103" s="132">
        <v>0</v>
      </c>
    </row>
    <row r="104" spans="1:2">
      <c r="A104" s="89" t="s">
        <v>519</v>
      </c>
      <c r="B104" s="133">
        <v>0</v>
      </c>
    </row>
    <row r="105" spans="1:2">
      <c r="A105" s="134" t="s">
        <v>1262</v>
      </c>
      <c r="B105" s="132">
        <v>27866</v>
      </c>
    </row>
    <row r="106" spans="1:2">
      <c r="A106" s="89" t="s">
        <v>1263</v>
      </c>
      <c r="B106" s="135">
        <v>0</v>
      </c>
    </row>
    <row r="107" spans="1:2">
      <c r="A107" s="89" t="s">
        <v>1264</v>
      </c>
      <c r="B107" s="132">
        <v>0</v>
      </c>
    </row>
    <row r="108" spans="1:2">
      <c r="A108" s="89" t="s">
        <v>1026</v>
      </c>
      <c r="B108" s="132">
        <v>445</v>
      </c>
    </row>
    <row r="109" spans="1:2">
      <c r="A109" s="64" t="s">
        <v>1265</v>
      </c>
      <c r="B109" s="132">
        <v>232355</v>
      </c>
    </row>
    <row r="110" spans="1:2">
      <c r="A110" s="136"/>
      <c r="B110" s="66"/>
    </row>
    <row r="111" spans="1:2">
      <c r="A111" s="136"/>
      <c r="B111" s="66"/>
    </row>
    <row r="112" spans="1:2">
      <c r="A112" s="136"/>
      <c r="B112" s="66"/>
    </row>
    <row r="113" spans="1:2">
      <c r="A113" s="136"/>
      <c r="B113" s="66"/>
    </row>
    <row r="114" spans="1:2">
      <c r="A114" s="136"/>
      <c r="B114" s="66"/>
    </row>
    <row r="115" spans="1:2">
      <c r="A115" s="136"/>
      <c r="B115" s="66"/>
    </row>
    <row r="116" spans="1:2">
      <c r="A116" s="136"/>
      <c r="B116" s="66"/>
    </row>
    <row r="117" spans="1:2">
      <c r="A117" s="136"/>
      <c r="B117" s="66"/>
    </row>
    <row r="118" spans="1:2">
      <c r="A118" s="136"/>
      <c r="B118" s="66"/>
    </row>
    <row r="119" spans="1:2">
      <c r="A119" s="136"/>
      <c r="B119" s="66"/>
    </row>
    <row r="120" spans="1:2">
      <c r="A120" s="136"/>
      <c r="B120" s="66"/>
    </row>
    <row r="121" spans="1:2">
      <c r="A121" s="136"/>
      <c r="B121" s="66"/>
    </row>
    <row r="122" spans="1:2">
      <c r="A122" s="136"/>
      <c r="B122" s="66"/>
    </row>
    <row r="123" spans="1:2">
      <c r="A123" s="136"/>
      <c r="B123" s="66"/>
    </row>
    <row r="124" spans="1:2">
      <c r="A124" s="136"/>
      <c r="B124" s="66"/>
    </row>
    <row r="125" spans="1:2">
      <c r="A125" s="136"/>
      <c r="B125" s="66"/>
    </row>
    <row r="126" spans="1:2">
      <c r="A126" s="136"/>
      <c r="B126" s="66"/>
    </row>
    <row r="127" spans="1:2">
      <c r="A127" s="136"/>
      <c r="B127" s="66"/>
    </row>
    <row r="128" spans="1:2">
      <c r="A128" s="136"/>
      <c r="B128" s="66"/>
    </row>
    <row r="129" spans="1:2">
      <c r="A129" s="136"/>
      <c r="B129" s="66"/>
    </row>
    <row r="130" spans="1:2">
      <c r="A130" s="136"/>
      <c r="B130" s="66"/>
    </row>
    <row r="131" spans="1:2">
      <c r="A131" s="136"/>
      <c r="B131" s="66"/>
    </row>
    <row r="132" spans="1:2">
      <c r="A132" s="136"/>
      <c r="B132" s="66"/>
    </row>
    <row r="133" spans="1:2">
      <c r="A133" s="136"/>
      <c r="B133" s="66"/>
    </row>
    <row r="134" spans="1:2">
      <c r="A134" s="136"/>
      <c r="B134" s="66"/>
    </row>
    <row r="135" spans="1:2">
      <c r="A135" s="136"/>
      <c r="B135" s="66"/>
    </row>
    <row r="136" spans="1:2">
      <c r="A136" s="136"/>
      <c r="B136" s="66"/>
    </row>
    <row r="137" spans="1:2">
      <c r="A137" s="136"/>
      <c r="B137" s="66"/>
    </row>
    <row r="138" spans="1:2">
      <c r="A138" s="136"/>
      <c r="B138" s="66"/>
    </row>
    <row r="139" spans="1:2">
      <c r="A139" s="136"/>
      <c r="B139" s="66"/>
    </row>
    <row r="140" spans="1:2">
      <c r="A140" s="136"/>
      <c r="B140" s="66"/>
    </row>
    <row r="141" spans="1:2">
      <c r="A141" s="136"/>
      <c r="B141" s="66"/>
    </row>
    <row r="142" spans="1:2">
      <c r="A142" s="136"/>
      <c r="B142" s="66"/>
    </row>
    <row r="143" spans="1:2">
      <c r="A143" s="136"/>
      <c r="B143" s="66"/>
    </row>
    <row r="144" spans="1:2">
      <c r="A144" s="136"/>
      <c r="B144" s="66"/>
    </row>
    <row r="145" spans="1:1">
      <c r="A145" s="137"/>
    </row>
    <row r="146" spans="1:1">
      <c r="A146" s="137"/>
    </row>
    <row r="147" spans="1:1">
      <c r="A147" s="137"/>
    </row>
    <row r="148" spans="1:1">
      <c r="A148" s="137"/>
    </row>
    <row r="149" spans="1:1">
      <c r="A149" s="137"/>
    </row>
    <row r="150" spans="1:1">
      <c r="A150" s="137"/>
    </row>
    <row r="151" spans="1:1">
      <c r="A151" s="137"/>
    </row>
    <row r="152" spans="1:1">
      <c r="A152" s="137"/>
    </row>
    <row r="153" spans="1:1">
      <c r="A153" s="137"/>
    </row>
    <row r="154" spans="1:1">
      <c r="A154" s="137"/>
    </row>
    <row r="155" spans="1:1">
      <c r="A155" s="137"/>
    </row>
    <row r="156" spans="1:1">
      <c r="A156" s="137"/>
    </row>
    <row r="157" spans="1:1">
      <c r="A157" s="137"/>
    </row>
    <row r="158" spans="1:1">
      <c r="A158" s="137"/>
    </row>
    <row r="159" spans="1:1">
      <c r="A159" s="137"/>
    </row>
    <row r="160" spans="1:1">
      <c r="A160" s="137"/>
    </row>
    <row r="161" spans="1:1">
      <c r="A161" s="137"/>
    </row>
    <row r="162" spans="1:1">
      <c r="A162" s="137"/>
    </row>
    <row r="163" spans="1:1">
      <c r="A163" s="137"/>
    </row>
    <row r="164" spans="1:1">
      <c r="A164" s="137"/>
    </row>
    <row r="165" spans="1:1">
      <c r="A165" s="137"/>
    </row>
    <row r="166" spans="1:1">
      <c r="A166" s="137"/>
    </row>
    <row r="167" spans="1:1">
      <c r="A167" s="137"/>
    </row>
    <row r="168" spans="1:1">
      <c r="A168" s="137"/>
    </row>
    <row r="169" spans="1:1">
      <c r="A169" s="137"/>
    </row>
    <row r="170" spans="1:1">
      <c r="A170" s="137"/>
    </row>
    <row r="171" spans="1:1">
      <c r="A171" s="137"/>
    </row>
    <row r="172" spans="1:1">
      <c r="A172" s="137"/>
    </row>
    <row r="173" spans="1:1">
      <c r="A173" s="137"/>
    </row>
    <row r="174" spans="1:1">
      <c r="A174" s="137"/>
    </row>
    <row r="175" spans="1:1">
      <c r="A175" s="137"/>
    </row>
    <row r="176" spans="1:1">
      <c r="A176" s="137"/>
    </row>
    <row r="177" spans="1:1">
      <c r="A177" s="137"/>
    </row>
    <row r="178" spans="1:1">
      <c r="A178" s="137"/>
    </row>
    <row r="179" spans="1:1">
      <c r="A179" s="137"/>
    </row>
    <row r="180" spans="1:1">
      <c r="A180" s="137"/>
    </row>
    <row r="181" spans="1:1">
      <c r="A181" s="137"/>
    </row>
    <row r="182" spans="1:1">
      <c r="A182" s="137"/>
    </row>
    <row r="183" spans="1:1">
      <c r="A183" s="137"/>
    </row>
    <row r="184" spans="1:1">
      <c r="A184" s="137"/>
    </row>
    <row r="185" spans="1:1">
      <c r="A185" s="137"/>
    </row>
    <row r="186" spans="1:1">
      <c r="A186" s="137"/>
    </row>
    <row r="187" spans="1:1">
      <c r="A187" s="137"/>
    </row>
    <row r="188" spans="1:1">
      <c r="A188" s="137"/>
    </row>
    <row r="189" spans="1:1">
      <c r="A189" s="137"/>
    </row>
    <row r="190" spans="1:1">
      <c r="A190" s="137"/>
    </row>
    <row r="191" spans="1:1">
      <c r="A191" s="137"/>
    </row>
    <row r="192" spans="1:1">
      <c r="A192" s="137"/>
    </row>
    <row r="193" spans="1:1">
      <c r="A193" s="137"/>
    </row>
    <row r="194" spans="1:1">
      <c r="A194" s="137"/>
    </row>
    <row r="195" spans="1:1">
      <c r="A195" s="137"/>
    </row>
    <row r="196" spans="1:1">
      <c r="A196" s="137"/>
    </row>
    <row r="197" spans="1:1">
      <c r="A197" s="137"/>
    </row>
    <row r="198" spans="1:1">
      <c r="A198" s="137"/>
    </row>
    <row r="199" spans="1:1">
      <c r="A199" s="137"/>
    </row>
    <row r="200" spans="1:1">
      <c r="A200" s="137"/>
    </row>
    <row r="201" spans="1:1">
      <c r="A201" s="137"/>
    </row>
    <row r="202" spans="1:1">
      <c r="A202" s="137"/>
    </row>
    <row r="203" spans="1:1">
      <c r="A203" s="137"/>
    </row>
    <row r="204" spans="1:1">
      <c r="A204" s="137"/>
    </row>
    <row r="205" spans="1:1">
      <c r="A205" s="137"/>
    </row>
    <row r="206" spans="1:1">
      <c r="A206" s="137"/>
    </row>
    <row r="207" spans="1:1">
      <c r="A207" s="137"/>
    </row>
    <row r="208" spans="1:1">
      <c r="A208" s="137"/>
    </row>
    <row r="209" spans="1:1">
      <c r="A209" s="137"/>
    </row>
    <row r="210" spans="1:1">
      <c r="A210" s="137"/>
    </row>
    <row r="211" spans="1:1">
      <c r="A211" s="137"/>
    </row>
    <row r="212" spans="1:1">
      <c r="A212" s="137"/>
    </row>
    <row r="213" spans="1:1">
      <c r="A213" s="137"/>
    </row>
    <row r="214" spans="1:1">
      <c r="A214" s="137"/>
    </row>
    <row r="215" spans="1:1">
      <c r="A215" s="137"/>
    </row>
    <row r="216" spans="1:1">
      <c r="A216" s="137"/>
    </row>
    <row r="217" spans="1:1">
      <c r="A217" s="137"/>
    </row>
    <row r="218" spans="1:1">
      <c r="A218" s="137"/>
    </row>
    <row r="219" spans="1:1">
      <c r="A219" s="137"/>
    </row>
    <row r="220" spans="1:1">
      <c r="A220" s="137"/>
    </row>
    <row r="221" spans="1:1">
      <c r="A221" s="137"/>
    </row>
    <row r="222" spans="1:1">
      <c r="A222" s="137"/>
    </row>
    <row r="223" spans="1:1">
      <c r="A223" s="137"/>
    </row>
    <row r="224" spans="1:1">
      <c r="A224" s="137"/>
    </row>
    <row r="225" spans="1:1">
      <c r="A225" s="137"/>
    </row>
    <row r="226" spans="1:1">
      <c r="A226" s="137"/>
    </row>
    <row r="227" spans="1:1">
      <c r="A227" s="137"/>
    </row>
    <row r="228" spans="1:1">
      <c r="A228" s="137"/>
    </row>
    <row r="229" spans="1:1">
      <c r="A229" s="137"/>
    </row>
    <row r="230" spans="1:1">
      <c r="A230" s="137"/>
    </row>
    <row r="231" spans="1:1">
      <c r="A231" s="137"/>
    </row>
    <row r="232" spans="1:1">
      <c r="A232" s="137"/>
    </row>
    <row r="233" spans="1:1">
      <c r="A233" s="137"/>
    </row>
    <row r="234" spans="1:1">
      <c r="A234" s="137"/>
    </row>
  </sheetData>
  <mergeCells count="2">
    <mergeCell ref="A2:B2"/>
    <mergeCell ref="A3:B3"/>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4"/>
  </sheetPr>
  <dimension ref="A1:E17"/>
  <sheetViews>
    <sheetView workbookViewId="0">
      <selection activeCell="D30" sqref="D30"/>
    </sheetView>
  </sheetViews>
  <sheetFormatPr defaultColWidth="9" defaultRowHeight="14.25" outlineLevelCol="4"/>
  <cols>
    <col min="1" max="1" width="10.125" customWidth="1"/>
    <col min="2" max="2" width="21.5" customWidth="1"/>
    <col min="3" max="3" width="27.875" customWidth="1"/>
    <col min="4" max="4" width="23.875" customWidth="1"/>
    <col min="5" max="5" width="17.125" customWidth="1"/>
  </cols>
  <sheetData>
    <row r="1" ht="23.25" customHeight="1" spans="1:5">
      <c r="A1" s="126" t="s">
        <v>1266</v>
      </c>
      <c r="B1" s="127"/>
      <c r="C1" s="127"/>
      <c r="D1" s="127"/>
      <c r="E1" s="127"/>
    </row>
    <row r="2" ht="20.25" spans="1:5">
      <c r="A2" s="47" t="s">
        <v>1267</v>
      </c>
      <c r="B2" s="47"/>
      <c r="C2" s="47"/>
      <c r="D2" s="47"/>
      <c r="E2" s="47"/>
    </row>
    <row r="3" ht="18" customHeight="1" spans="1:5">
      <c r="A3" s="127" t="s">
        <v>7</v>
      </c>
      <c r="B3" s="127" t="s">
        <v>7</v>
      </c>
      <c r="C3" s="128" t="s">
        <v>1268</v>
      </c>
      <c r="D3" s="127"/>
      <c r="E3" s="127"/>
    </row>
    <row r="4" ht="18" customHeight="1" spans="1:5">
      <c r="A4" s="127" t="s">
        <v>7</v>
      </c>
      <c r="B4" s="127" t="s">
        <v>7</v>
      </c>
      <c r="C4" s="127" t="s">
        <v>7</v>
      </c>
      <c r="D4" s="127" t="s">
        <v>7</v>
      </c>
      <c r="E4" s="127" t="s">
        <v>8</v>
      </c>
    </row>
    <row r="5" ht="18" customHeight="1" spans="1:5">
      <c r="A5" s="129" t="s">
        <v>1269</v>
      </c>
      <c r="B5" s="129" t="s">
        <v>1270</v>
      </c>
      <c r="C5" s="129" t="s">
        <v>1271</v>
      </c>
      <c r="D5" s="129" t="s">
        <v>1272</v>
      </c>
      <c r="E5" s="129" t="s">
        <v>1273</v>
      </c>
    </row>
    <row r="6" ht="18" customHeight="1" spans="1:5">
      <c r="A6" s="109" t="s">
        <v>7</v>
      </c>
      <c r="B6" s="109"/>
      <c r="C6" s="109"/>
      <c r="D6" s="109"/>
      <c r="E6" s="109"/>
    </row>
    <row r="7" ht="18" customHeight="1" spans="1:5">
      <c r="A7" s="109"/>
      <c r="B7" s="109"/>
      <c r="C7" s="109"/>
      <c r="D7" s="109"/>
      <c r="E7" s="109"/>
    </row>
    <row r="8" spans="1:5">
      <c r="A8" s="109"/>
      <c r="B8" s="109"/>
      <c r="C8" s="109"/>
      <c r="D8" s="109"/>
      <c r="E8" s="109"/>
    </row>
    <row r="9" spans="1:5">
      <c r="A9" s="109"/>
      <c r="B9" s="109"/>
      <c r="C9" s="109"/>
      <c r="D9" s="109"/>
      <c r="E9" s="109"/>
    </row>
    <row r="10" spans="1:5">
      <c r="A10" s="109"/>
      <c r="B10" s="109"/>
      <c r="C10" s="109"/>
      <c r="D10" s="109"/>
      <c r="E10" s="109"/>
    </row>
    <row r="11" spans="1:5">
      <c r="A11" s="109"/>
      <c r="B11" s="109"/>
      <c r="C11" s="109"/>
      <c r="D11" s="109"/>
      <c r="E11" s="109"/>
    </row>
    <row r="12" spans="1:5">
      <c r="A12" s="109"/>
      <c r="B12" s="109"/>
      <c r="C12" s="109"/>
      <c r="D12" s="109"/>
      <c r="E12" s="109"/>
    </row>
    <row r="13" spans="1:5">
      <c r="A13" s="109"/>
      <c r="B13" s="109"/>
      <c r="C13" s="109"/>
      <c r="D13" s="109"/>
      <c r="E13" s="109"/>
    </row>
    <row r="14" spans="1:5">
      <c r="A14" s="109"/>
      <c r="B14" s="109"/>
      <c r="C14" s="109"/>
      <c r="D14" s="109"/>
      <c r="E14" s="109"/>
    </row>
    <row r="15" spans="1:5">
      <c r="A15" s="109"/>
      <c r="B15" s="109"/>
      <c r="C15" s="109"/>
      <c r="D15" s="109"/>
      <c r="E15" s="109"/>
    </row>
    <row r="16" spans="1:5">
      <c r="A16" s="109"/>
      <c r="B16" s="109"/>
      <c r="C16" s="109"/>
      <c r="D16" s="109"/>
      <c r="E16" s="109"/>
    </row>
    <row r="17" spans="1:5">
      <c r="A17" s="130" t="s">
        <v>1274</v>
      </c>
      <c r="B17" s="127"/>
      <c r="C17" s="127"/>
      <c r="D17" s="127"/>
      <c r="E17" s="127"/>
    </row>
  </sheetData>
  <mergeCells count="1">
    <mergeCell ref="A2:E2"/>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C150"/>
  <sheetViews>
    <sheetView showGridLines="0" showZeros="0" workbookViewId="0">
      <selection activeCell="A15" sqref="A15"/>
    </sheetView>
  </sheetViews>
  <sheetFormatPr defaultColWidth="9.125" defaultRowHeight="14.25" outlineLevelCol="2"/>
  <cols>
    <col min="1" max="1" width="39.875" style="23" customWidth="1"/>
    <col min="2" max="2" width="19.75" style="23" customWidth="1"/>
    <col min="3" max="3" width="22.5" style="23" customWidth="1"/>
    <col min="4" max="4" width="10.375" style="23" customWidth="1"/>
    <col min="5" max="254" width="9.125" style="23" customWidth="1"/>
    <col min="255" max="16384" width="9.125" style="23"/>
  </cols>
  <sheetData>
    <row r="1" spans="1:1">
      <c r="A1" s="76" t="s">
        <v>1275</v>
      </c>
    </row>
    <row r="2" ht="33.95" customHeight="1" spans="1:3">
      <c r="A2" s="77" t="s">
        <v>1276</v>
      </c>
      <c r="B2" s="77"/>
      <c r="C2" s="77"/>
    </row>
    <row r="3" ht="16.9" customHeight="1" spans="1:3">
      <c r="A3" s="119"/>
      <c r="B3" s="119"/>
      <c r="C3" s="120" t="s">
        <v>8</v>
      </c>
    </row>
    <row r="4" ht="16.9" customHeight="1" spans="1:3">
      <c r="A4" s="79" t="s">
        <v>1277</v>
      </c>
      <c r="B4" s="79" t="s">
        <v>82</v>
      </c>
      <c r="C4" s="95" t="s">
        <v>1278</v>
      </c>
    </row>
    <row r="5" ht="16.9" customHeight="1" spans="1:3">
      <c r="A5" s="121" t="s">
        <v>1279</v>
      </c>
      <c r="B5" s="122">
        <f>SUM(B6:B22)</f>
        <v>0</v>
      </c>
      <c r="C5" s="104"/>
    </row>
    <row r="6" ht="16.9" customHeight="1" spans="1:3">
      <c r="A6" s="123" t="s">
        <v>1280</v>
      </c>
      <c r="B6" s="122">
        <v>0</v>
      </c>
      <c r="C6" s="104"/>
    </row>
    <row r="7" ht="16.9" customHeight="1" spans="1:3">
      <c r="A7" s="123" t="s">
        <v>1281</v>
      </c>
      <c r="B7" s="122">
        <v>0</v>
      </c>
      <c r="C7" s="104"/>
    </row>
    <row r="8" ht="16.9" customHeight="1" spans="1:3">
      <c r="A8" s="123" t="s">
        <v>1282</v>
      </c>
      <c r="B8" s="122">
        <v>0</v>
      </c>
      <c r="C8" s="104"/>
    </row>
    <row r="9" ht="16.9" customHeight="1" spans="1:3">
      <c r="A9" s="123" t="s">
        <v>1283</v>
      </c>
      <c r="B9" s="122">
        <v>0</v>
      </c>
      <c r="C9" s="104"/>
    </row>
    <row r="10" ht="16.9" customHeight="1" spans="1:3">
      <c r="A10" s="123" t="s">
        <v>1284</v>
      </c>
      <c r="B10" s="122">
        <v>0</v>
      </c>
      <c r="C10" s="104"/>
    </row>
    <row r="11" ht="16.9" customHeight="1" spans="1:3">
      <c r="A11" s="123" t="s">
        <v>1285</v>
      </c>
      <c r="B11" s="122">
        <v>0</v>
      </c>
      <c r="C11" s="104"/>
    </row>
    <row r="12" ht="16.9" customHeight="1" spans="1:3">
      <c r="A12" s="123" t="s">
        <v>1286</v>
      </c>
      <c r="B12" s="122">
        <v>0</v>
      </c>
      <c r="C12" s="104"/>
    </row>
    <row r="13" ht="16.9" customHeight="1" spans="1:3">
      <c r="A13" s="123" t="s">
        <v>1287</v>
      </c>
      <c r="B13" s="122">
        <v>0</v>
      </c>
      <c r="C13" s="104"/>
    </row>
    <row r="14" ht="16.9" customHeight="1" spans="1:3">
      <c r="A14" s="123" t="s">
        <v>1288</v>
      </c>
      <c r="B14" s="122">
        <v>0</v>
      </c>
      <c r="C14" s="104"/>
    </row>
    <row r="15" ht="16.9" customHeight="1" spans="1:3">
      <c r="A15" s="123" t="s">
        <v>1289</v>
      </c>
      <c r="B15" s="122">
        <v>0</v>
      </c>
      <c r="C15" s="104"/>
    </row>
    <row r="16" ht="16.9" customHeight="1" spans="1:3">
      <c r="A16" s="123" t="s">
        <v>1290</v>
      </c>
      <c r="B16" s="122">
        <v>0</v>
      </c>
      <c r="C16" s="104"/>
    </row>
    <row r="17" ht="16.9" customHeight="1" spans="1:3">
      <c r="A17" s="123" t="s">
        <v>1291</v>
      </c>
      <c r="B17" s="122">
        <v>0</v>
      </c>
      <c r="C17" s="104"/>
    </row>
    <row r="18" ht="16.9" customHeight="1" spans="1:3">
      <c r="A18" s="123" t="s">
        <v>1292</v>
      </c>
      <c r="B18" s="122">
        <v>0</v>
      </c>
      <c r="C18" s="104"/>
    </row>
    <row r="19" ht="16.9" customHeight="1" spans="1:3">
      <c r="A19" s="123" t="s">
        <v>1293</v>
      </c>
      <c r="B19" s="122">
        <v>0</v>
      </c>
      <c r="C19" s="104"/>
    </row>
    <row r="20" ht="16.9" customHeight="1" spans="1:3">
      <c r="A20" s="123" t="s">
        <v>1294</v>
      </c>
      <c r="B20" s="122">
        <v>0</v>
      </c>
      <c r="C20" s="104"/>
    </row>
    <row r="21" ht="16.9" customHeight="1" spans="1:3">
      <c r="A21" s="123" t="s">
        <v>1295</v>
      </c>
      <c r="B21" s="122">
        <v>0</v>
      </c>
      <c r="C21" s="104"/>
    </row>
    <row r="22" ht="16.9" customHeight="1" spans="1:3">
      <c r="A22" s="123" t="s">
        <v>1296</v>
      </c>
      <c r="B22" s="122">
        <v>0</v>
      </c>
      <c r="C22" s="104"/>
    </row>
    <row r="23" ht="16.9" customHeight="1" spans="1:3">
      <c r="A23" s="124" t="s">
        <v>1297</v>
      </c>
      <c r="B23" s="122">
        <f>SUM(B24:B149)</f>
        <v>0</v>
      </c>
      <c r="C23" s="104"/>
    </row>
    <row r="24" ht="17.25" customHeight="1" spans="1:3">
      <c r="A24" s="123" t="s">
        <v>1298</v>
      </c>
      <c r="B24" s="122">
        <v>0</v>
      </c>
      <c r="C24" s="104"/>
    </row>
    <row r="25" ht="17.25" customHeight="1" spans="1:3">
      <c r="A25" s="123" t="s">
        <v>1299</v>
      </c>
      <c r="B25" s="122"/>
      <c r="C25" s="104"/>
    </row>
    <row r="26" ht="17.25" customHeight="1" spans="1:3">
      <c r="A26" s="123" t="s">
        <v>1300</v>
      </c>
      <c r="B26" s="122"/>
      <c r="C26" s="104"/>
    </row>
    <row r="27" ht="17.25" customHeight="1" spans="1:3">
      <c r="A27" s="123" t="s">
        <v>1301</v>
      </c>
      <c r="B27" s="122"/>
      <c r="C27" s="104"/>
    </row>
    <row r="28" ht="17.25" customHeight="1" spans="1:3">
      <c r="A28" s="123" t="s">
        <v>1302</v>
      </c>
      <c r="B28" s="122"/>
      <c r="C28" s="104"/>
    </row>
    <row r="29" ht="17.25" customHeight="1" spans="1:3">
      <c r="A29" s="123" t="s">
        <v>1303</v>
      </c>
      <c r="B29" s="122"/>
      <c r="C29" s="104"/>
    </row>
    <row r="30" ht="17.25" customHeight="1" spans="1:3">
      <c r="A30" s="123" t="s">
        <v>1304</v>
      </c>
      <c r="B30" s="122"/>
      <c r="C30" s="104"/>
    </row>
    <row r="31" ht="17.25" customHeight="1" spans="1:3">
      <c r="A31" s="123" t="s">
        <v>1305</v>
      </c>
      <c r="B31" s="122"/>
      <c r="C31" s="104"/>
    </row>
    <row r="32" ht="17.25" customHeight="1" spans="1:3">
      <c r="A32" s="123" t="s">
        <v>1306</v>
      </c>
      <c r="B32" s="122"/>
      <c r="C32" s="104"/>
    </row>
    <row r="33" ht="17.25" customHeight="1" spans="1:3">
      <c r="A33" s="123" t="s">
        <v>1307</v>
      </c>
      <c r="B33" s="122"/>
      <c r="C33" s="104"/>
    </row>
    <row r="34" ht="17.25" customHeight="1" spans="1:3">
      <c r="A34" s="123" t="s">
        <v>1308</v>
      </c>
      <c r="B34" s="122"/>
      <c r="C34" s="104"/>
    </row>
    <row r="35" ht="17.25" customHeight="1" spans="1:3">
      <c r="A35" s="123" t="s">
        <v>1309</v>
      </c>
      <c r="B35" s="122"/>
      <c r="C35" s="104"/>
    </row>
    <row r="36" ht="17.25" customHeight="1" spans="1:3">
      <c r="A36" s="123" t="s">
        <v>1310</v>
      </c>
      <c r="B36" s="122"/>
      <c r="C36" s="104"/>
    </row>
    <row r="37" ht="17.25" customHeight="1" spans="1:3">
      <c r="A37" s="123" t="s">
        <v>1311</v>
      </c>
      <c r="B37" s="122"/>
      <c r="C37" s="104"/>
    </row>
    <row r="38" ht="17.25" customHeight="1" spans="1:3">
      <c r="A38" s="123" t="s">
        <v>1312</v>
      </c>
      <c r="B38" s="122"/>
      <c r="C38" s="104"/>
    </row>
    <row r="39" ht="17.25" customHeight="1" spans="1:3">
      <c r="A39" s="123" t="s">
        <v>1313</v>
      </c>
      <c r="B39" s="122"/>
      <c r="C39" s="104"/>
    </row>
    <row r="40" ht="17.25" customHeight="1" spans="1:3">
      <c r="A40" s="123" t="s">
        <v>1314</v>
      </c>
      <c r="B40" s="122">
        <v>0</v>
      </c>
      <c r="C40" s="104"/>
    </row>
    <row r="41" ht="17.25" customHeight="1" spans="1:3">
      <c r="A41" s="123" t="s">
        <v>1315</v>
      </c>
      <c r="B41" s="122"/>
      <c r="C41" s="104"/>
    </row>
    <row r="42" ht="17.25" customHeight="1" spans="1:3">
      <c r="A42" s="123" t="s">
        <v>1316</v>
      </c>
      <c r="B42" s="122">
        <v>0</v>
      </c>
      <c r="C42" s="104"/>
    </row>
    <row r="43" ht="17.25" customHeight="1" spans="1:3">
      <c r="A43" s="123" t="s">
        <v>1317</v>
      </c>
      <c r="B43" s="122">
        <v>0</v>
      </c>
      <c r="C43" s="104"/>
    </row>
    <row r="44" ht="17.25" customHeight="1" spans="1:3">
      <c r="A44" s="123" t="s">
        <v>1318</v>
      </c>
      <c r="B44" s="122"/>
      <c r="C44" s="104"/>
    </row>
    <row r="45" ht="17.25" customHeight="1" spans="1:3">
      <c r="A45" s="123" t="s">
        <v>1319</v>
      </c>
      <c r="B45" s="122"/>
      <c r="C45" s="104"/>
    </row>
    <row r="46" ht="17.25" customHeight="1" spans="1:3">
      <c r="A46" s="123" t="s">
        <v>1320</v>
      </c>
      <c r="B46" s="122"/>
      <c r="C46" s="104"/>
    </row>
    <row r="47" ht="17.25" customHeight="1" spans="1:3">
      <c r="A47" s="123" t="s">
        <v>1321</v>
      </c>
      <c r="B47" s="122"/>
      <c r="C47" s="104"/>
    </row>
    <row r="48" ht="17.25" customHeight="1" spans="1:3">
      <c r="A48" s="123" t="s">
        <v>1322</v>
      </c>
      <c r="B48" s="122"/>
      <c r="C48" s="104"/>
    </row>
    <row r="49" ht="17.25" customHeight="1" spans="1:3">
      <c r="A49" s="123" t="s">
        <v>1323</v>
      </c>
      <c r="B49" s="122"/>
      <c r="C49" s="104"/>
    </row>
    <row r="50" ht="17.25" customHeight="1" spans="1:3">
      <c r="A50" s="123" t="s">
        <v>1324</v>
      </c>
      <c r="B50" s="122"/>
      <c r="C50" s="104"/>
    </row>
    <row r="51" ht="16.9" customHeight="1" spans="1:3">
      <c r="A51" s="123" t="s">
        <v>1325</v>
      </c>
      <c r="B51" s="122">
        <v>0</v>
      </c>
      <c r="C51" s="104"/>
    </row>
    <row r="52" ht="16.9" customHeight="1" spans="1:3">
      <c r="A52" s="123" t="s">
        <v>1326</v>
      </c>
      <c r="B52" s="122"/>
      <c r="C52" s="104"/>
    </row>
    <row r="53" ht="16.9" customHeight="1" spans="1:3">
      <c r="A53" s="123" t="s">
        <v>1327</v>
      </c>
      <c r="B53" s="122"/>
      <c r="C53" s="104"/>
    </row>
    <row r="54" ht="16.9" customHeight="1" spans="1:3">
      <c r="A54" s="123" t="s">
        <v>1328</v>
      </c>
      <c r="B54" s="122"/>
      <c r="C54" s="104"/>
    </row>
    <row r="55" ht="16.9" customHeight="1" spans="1:3">
      <c r="A55" s="123" t="s">
        <v>1329</v>
      </c>
      <c r="B55" s="122"/>
      <c r="C55" s="104"/>
    </row>
    <row r="56" ht="16.9" customHeight="1" spans="1:3">
      <c r="A56" s="123" t="s">
        <v>1330</v>
      </c>
      <c r="B56" s="122"/>
      <c r="C56" s="104"/>
    </row>
    <row r="57" ht="16.9" customHeight="1" spans="1:3">
      <c r="A57" s="123" t="s">
        <v>1331</v>
      </c>
      <c r="B57" s="122"/>
      <c r="C57" s="104"/>
    </row>
    <row r="58" ht="16.9" customHeight="1" spans="1:3">
      <c r="A58" s="123" t="s">
        <v>1332</v>
      </c>
      <c r="B58" s="122"/>
      <c r="C58" s="104"/>
    </row>
    <row r="59" ht="16.9" customHeight="1" spans="1:3">
      <c r="A59" s="123" t="s">
        <v>1333</v>
      </c>
      <c r="B59" s="122"/>
      <c r="C59" s="104"/>
    </row>
    <row r="60" ht="16.9" customHeight="1" spans="1:3">
      <c r="A60" s="123" t="s">
        <v>1334</v>
      </c>
      <c r="B60" s="122">
        <v>0</v>
      </c>
      <c r="C60" s="104"/>
    </row>
    <row r="61" ht="16.9" customHeight="1" spans="1:3">
      <c r="A61" s="123" t="s">
        <v>1335</v>
      </c>
      <c r="B61" s="122"/>
      <c r="C61" s="104"/>
    </row>
    <row r="62" ht="16.9" customHeight="1" spans="1:3">
      <c r="A62" s="123" t="s">
        <v>1336</v>
      </c>
      <c r="B62" s="122">
        <v>0</v>
      </c>
      <c r="C62" s="104"/>
    </row>
    <row r="63" ht="16.9" customHeight="1" spans="1:3">
      <c r="A63" s="123" t="s">
        <v>1337</v>
      </c>
      <c r="B63" s="122"/>
      <c r="C63" s="104"/>
    </row>
    <row r="64" ht="16.9" customHeight="1" spans="1:3">
      <c r="A64" s="123" t="s">
        <v>1338</v>
      </c>
      <c r="B64" s="122"/>
      <c r="C64" s="104"/>
    </row>
    <row r="65" ht="16.9" customHeight="1" spans="1:3">
      <c r="A65" s="123" t="s">
        <v>1339</v>
      </c>
      <c r="B65" s="122"/>
      <c r="C65" s="104"/>
    </row>
    <row r="66" ht="16.9" customHeight="1" spans="1:3">
      <c r="A66" s="123" t="s">
        <v>1340</v>
      </c>
      <c r="B66" s="122"/>
      <c r="C66" s="104"/>
    </row>
    <row r="67" ht="16.9" customHeight="1" spans="1:3">
      <c r="A67" s="123" t="s">
        <v>1341</v>
      </c>
      <c r="B67" s="122"/>
      <c r="C67" s="104"/>
    </row>
    <row r="68" ht="16.9" customHeight="1" spans="1:3">
      <c r="A68" s="123" t="s">
        <v>1342</v>
      </c>
      <c r="B68" s="122">
        <v>0</v>
      </c>
      <c r="C68" s="104"/>
    </row>
    <row r="69" ht="16.9" customHeight="1" spans="1:3">
      <c r="A69" s="123" t="s">
        <v>1343</v>
      </c>
      <c r="B69" s="122"/>
      <c r="C69" s="104"/>
    </row>
    <row r="70" ht="16.9" customHeight="1" spans="1:3">
      <c r="A70" s="123" t="s">
        <v>1344</v>
      </c>
      <c r="B70" s="122"/>
      <c r="C70" s="104"/>
    </row>
    <row r="71" ht="16.9" customHeight="1" spans="1:3">
      <c r="A71" s="123" t="s">
        <v>1345</v>
      </c>
      <c r="B71" s="122"/>
      <c r="C71" s="104"/>
    </row>
    <row r="72" ht="16.9" customHeight="1" spans="1:3">
      <c r="A72" s="123" t="s">
        <v>1346</v>
      </c>
      <c r="B72" s="122"/>
      <c r="C72" s="104"/>
    </row>
    <row r="73" ht="16.9" customHeight="1" spans="1:3">
      <c r="A73" s="123" t="s">
        <v>1347</v>
      </c>
      <c r="B73" s="122"/>
      <c r="C73" s="104"/>
    </row>
    <row r="74" ht="16.9" customHeight="1" spans="1:3">
      <c r="A74" s="123" t="s">
        <v>1348</v>
      </c>
      <c r="B74" s="122"/>
      <c r="C74" s="104"/>
    </row>
    <row r="75" ht="16.9" customHeight="1" spans="1:3">
      <c r="A75" s="123" t="s">
        <v>1349</v>
      </c>
      <c r="B75" s="122"/>
      <c r="C75" s="104"/>
    </row>
    <row r="76" ht="16.9" customHeight="1" spans="1:3">
      <c r="A76" s="123" t="s">
        <v>1350</v>
      </c>
      <c r="B76" s="122"/>
      <c r="C76" s="104"/>
    </row>
    <row r="77" ht="16.9" customHeight="1" spans="1:3">
      <c r="A77" s="123" t="s">
        <v>1351</v>
      </c>
      <c r="B77" s="122"/>
      <c r="C77" s="104"/>
    </row>
    <row r="78" ht="16.9" customHeight="1" spans="1:3">
      <c r="A78" s="123" t="s">
        <v>1352</v>
      </c>
      <c r="B78" s="122"/>
      <c r="C78" s="104"/>
    </row>
    <row r="79" ht="16.9" customHeight="1" spans="1:3">
      <c r="A79" s="123" t="s">
        <v>1353</v>
      </c>
      <c r="B79" s="122"/>
      <c r="C79" s="104"/>
    </row>
    <row r="80" ht="16.9" customHeight="1" spans="1:3">
      <c r="A80" s="123" t="s">
        <v>1354</v>
      </c>
      <c r="B80" s="122"/>
      <c r="C80" s="104"/>
    </row>
    <row r="81" ht="16.9" customHeight="1" spans="1:3">
      <c r="A81" s="123" t="s">
        <v>1355</v>
      </c>
      <c r="B81" s="122"/>
      <c r="C81" s="104"/>
    </row>
    <row r="82" ht="16.9" customHeight="1" spans="1:3">
      <c r="A82" s="123" t="s">
        <v>1356</v>
      </c>
      <c r="B82" s="122"/>
      <c r="C82" s="104"/>
    </row>
    <row r="83" ht="16.9" customHeight="1" spans="1:3">
      <c r="A83" s="123" t="s">
        <v>1357</v>
      </c>
      <c r="B83" s="122"/>
      <c r="C83" s="104"/>
    </row>
    <row r="84" ht="16.9" customHeight="1" spans="1:3">
      <c r="A84" s="123" t="s">
        <v>1358</v>
      </c>
      <c r="B84" s="122"/>
      <c r="C84" s="104"/>
    </row>
    <row r="85" ht="16.9" customHeight="1" spans="1:3">
      <c r="A85" s="123" t="s">
        <v>1359</v>
      </c>
      <c r="B85" s="122">
        <v>0</v>
      </c>
      <c r="C85" s="104"/>
    </row>
    <row r="86" ht="16.9" customHeight="1" spans="1:3">
      <c r="A86" s="123" t="s">
        <v>1360</v>
      </c>
      <c r="B86" s="122"/>
      <c r="C86" s="104"/>
    </row>
    <row r="87" ht="16.9" customHeight="1" spans="1:3">
      <c r="A87" s="123" t="s">
        <v>1361</v>
      </c>
      <c r="B87" s="122"/>
      <c r="C87" s="104"/>
    </row>
    <row r="88" ht="16.9" customHeight="1" spans="1:3">
      <c r="A88" s="123" t="s">
        <v>1362</v>
      </c>
      <c r="B88" s="122"/>
      <c r="C88" s="104"/>
    </row>
    <row r="89" ht="16.9" customHeight="1" spans="1:3">
      <c r="A89" s="123" t="s">
        <v>1363</v>
      </c>
      <c r="B89" s="122"/>
      <c r="C89" s="104"/>
    </row>
    <row r="90" ht="16.9" customHeight="1" spans="1:3">
      <c r="A90" s="123" t="s">
        <v>1364</v>
      </c>
      <c r="B90" s="122"/>
      <c r="C90" s="104"/>
    </row>
    <row r="91" ht="16.9" customHeight="1" spans="1:3">
      <c r="A91" s="123" t="s">
        <v>1365</v>
      </c>
      <c r="B91" s="122"/>
      <c r="C91" s="104"/>
    </row>
    <row r="92" ht="16.9" customHeight="1" spans="1:3">
      <c r="A92" s="123" t="s">
        <v>1366</v>
      </c>
      <c r="B92" s="122"/>
      <c r="C92" s="104"/>
    </row>
    <row r="93" ht="16.9" customHeight="1" spans="1:3">
      <c r="A93" s="123" t="s">
        <v>1367</v>
      </c>
      <c r="B93" s="122"/>
      <c r="C93" s="104"/>
    </row>
    <row r="94" ht="16.9" customHeight="1" spans="1:3">
      <c r="A94" s="123" t="s">
        <v>1368</v>
      </c>
      <c r="B94" s="122"/>
      <c r="C94" s="104"/>
    </row>
    <row r="95" ht="16.9" customHeight="1" spans="1:3">
      <c r="A95" s="123" t="s">
        <v>1369</v>
      </c>
      <c r="B95" s="122">
        <v>0</v>
      </c>
      <c r="C95" s="104"/>
    </row>
    <row r="96" ht="16.9" customHeight="1" spans="1:3">
      <c r="A96" s="123" t="s">
        <v>1370</v>
      </c>
      <c r="B96" s="122"/>
      <c r="C96" s="104"/>
    </row>
    <row r="97" ht="16.9" customHeight="1" spans="1:3">
      <c r="A97" s="123" t="s">
        <v>1371</v>
      </c>
      <c r="B97" s="122"/>
      <c r="C97" s="104"/>
    </row>
    <row r="98" ht="16.9" customHeight="1" spans="1:3">
      <c r="A98" s="123" t="s">
        <v>1372</v>
      </c>
      <c r="B98" s="122"/>
      <c r="C98" s="104"/>
    </row>
    <row r="99" ht="16.9" customHeight="1" spans="1:3">
      <c r="A99" s="123" t="s">
        <v>1373</v>
      </c>
      <c r="B99" s="122"/>
      <c r="C99" s="104"/>
    </row>
    <row r="100" ht="16.9" customHeight="1" spans="1:3">
      <c r="A100" s="123" t="s">
        <v>1374</v>
      </c>
      <c r="B100" s="122"/>
      <c r="C100" s="104"/>
    </row>
    <row r="101" ht="16.9" customHeight="1" spans="1:3">
      <c r="A101" s="123" t="s">
        <v>1375</v>
      </c>
      <c r="B101" s="122"/>
      <c r="C101" s="104"/>
    </row>
    <row r="102" ht="16.9" customHeight="1" spans="1:3">
      <c r="A102" s="123" t="s">
        <v>1376</v>
      </c>
      <c r="B102" s="122"/>
      <c r="C102" s="104"/>
    </row>
    <row r="103" ht="16.9" customHeight="1" spans="1:3">
      <c r="A103" s="123" t="s">
        <v>1377</v>
      </c>
      <c r="B103" s="122"/>
      <c r="C103" s="104"/>
    </row>
    <row r="104" ht="16.9" customHeight="1" spans="1:3">
      <c r="A104" s="123" t="s">
        <v>1378</v>
      </c>
      <c r="B104" s="122"/>
      <c r="C104" s="104"/>
    </row>
    <row r="105" ht="16.9" customHeight="1" spans="1:3">
      <c r="A105" s="123" t="s">
        <v>1379</v>
      </c>
      <c r="B105" s="122">
        <v>0</v>
      </c>
      <c r="C105" s="104"/>
    </row>
    <row r="106" ht="16.9" customHeight="1" spans="1:3">
      <c r="A106" s="123" t="s">
        <v>1380</v>
      </c>
      <c r="B106" s="122"/>
      <c r="C106" s="104"/>
    </row>
    <row r="107" ht="16.9" customHeight="1" spans="1:3">
      <c r="A107" s="123" t="s">
        <v>1381</v>
      </c>
      <c r="B107" s="122"/>
      <c r="C107" s="104"/>
    </row>
    <row r="108" ht="16.9" customHeight="1" spans="1:3">
      <c r="A108" s="123" t="s">
        <v>1382</v>
      </c>
      <c r="B108" s="122"/>
      <c r="C108" s="104"/>
    </row>
    <row r="109" ht="16.9" customHeight="1" spans="1:3">
      <c r="A109" s="123" t="s">
        <v>1383</v>
      </c>
      <c r="B109" s="122"/>
      <c r="C109" s="104"/>
    </row>
    <row r="110" ht="16.9" customHeight="1" spans="1:3">
      <c r="A110" s="123" t="s">
        <v>1384</v>
      </c>
      <c r="B110" s="122"/>
      <c r="C110" s="104"/>
    </row>
    <row r="111" ht="16.9" customHeight="1" spans="1:3">
      <c r="A111" s="123" t="s">
        <v>1385</v>
      </c>
      <c r="B111" s="122"/>
      <c r="C111" s="104"/>
    </row>
    <row r="112" ht="16.9" customHeight="1" spans="1:3">
      <c r="A112" s="123" t="s">
        <v>1386</v>
      </c>
      <c r="B112" s="122"/>
      <c r="C112" s="104"/>
    </row>
    <row r="113" ht="16.9" customHeight="1" spans="1:3">
      <c r="A113" s="123" t="s">
        <v>1387</v>
      </c>
      <c r="B113" s="122"/>
      <c r="C113" s="104"/>
    </row>
    <row r="114" ht="16.9" customHeight="1" spans="1:3">
      <c r="A114" s="123" t="s">
        <v>1388</v>
      </c>
      <c r="B114" s="122"/>
      <c r="C114" s="104"/>
    </row>
    <row r="115" ht="16.9" customHeight="1" spans="1:3">
      <c r="A115" s="123" t="s">
        <v>1389</v>
      </c>
      <c r="B115" s="122"/>
      <c r="C115" s="104"/>
    </row>
    <row r="116" ht="16.9" customHeight="1" spans="1:3">
      <c r="A116" s="123" t="s">
        <v>1390</v>
      </c>
      <c r="B116" s="122"/>
      <c r="C116" s="104"/>
    </row>
    <row r="117" ht="16.9" customHeight="1" spans="1:3">
      <c r="A117" s="123" t="s">
        <v>1391</v>
      </c>
      <c r="B117" s="122"/>
      <c r="C117" s="104"/>
    </row>
    <row r="118" ht="16.9" customHeight="1" spans="1:3">
      <c r="A118" s="123" t="s">
        <v>1392</v>
      </c>
      <c r="B118" s="122"/>
      <c r="C118" s="104"/>
    </row>
    <row r="119" ht="16.9" customHeight="1" spans="1:3">
      <c r="A119" s="123" t="s">
        <v>1393</v>
      </c>
      <c r="B119" s="122">
        <v>0</v>
      </c>
      <c r="C119" s="104"/>
    </row>
    <row r="120" ht="16.9" customHeight="1" spans="1:3">
      <c r="A120" s="123" t="s">
        <v>1394</v>
      </c>
      <c r="B120" s="122"/>
      <c r="C120" s="104"/>
    </row>
    <row r="121" ht="16.9" customHeight="1" spans="1:3">
      <c r="A121" s="123" t="s">
        <v>1395</v>
      </c>
      <c r="B121" s="122"/>
      <c r="C121" s="104"/>
    </row>
    <row r="122" ht="16.9" customHeight="1" spans="1:3">
      <c r="A122" s="123" t="s">
        <v>1396</v>
      </c>
      <c r="B122" s="122"/>
      <c r="C122" s="104"/>
    </row>
    <row r="123" ht="16.9" customHeight="1" spans="1:3">
      <c r="A123" s="123" t="s">
        <v>1397</v>
      </c>
      <c r="B123" s="122"/>
      <c r="C123" s="104"/>
    </row>
    <row r="124" ht="16.9" customHeight="1" spans="1:3">
      <c r="A124" s="123" t="s">
        <v>1398</v>
      </c>
      <c r="B124" s="122"/>
      <c r="C124" s="104"/>
    </row>
    <row r="125" ht="16.9" customHeight="1" spans="1:3">
      <c r="A125" s="123" t="s">
        <v>1399</v>
      </c>
      <c r="B125" s="122"/>
      <c r="C125" s="104"/>
    </row>
    <row r="126" ht="16.9" customHeight="1" spans="1:3">
      <c r="A126" s="123" t="s">
        <v>1400</v>
      </c>
      <c r="B126" s="122">
        <v>0</v>
      </c>
      <c r="C126" s="104"/>
    </row>
    <row r="127" ht="16.9" customHeight="1" spans="1:3">
      <c r="A127" s="123" t="s">
        <v>1401</v>
      </c>
      <c r="B127" s="122"/>
      <c r="C127" s="104"/>
    </row>
    <row r="128" ht="16.9" customHeight="1" spans="1:3">
      <c r="A128" s="123" t="s">
        <v>1402</v>
      </c>
      <c r="B128" s="122"/>
      <c r="C128" s="104"/>
    </row>
    <row r="129" ht="16.9" customHeight="1" spans="1:3">
      <c r="A129" s="123" t="s">
        <v>1403</v>
      </c>
      <c r="B129" s="122"/>
      <c r="C129" s="104"/>
    </row>
    <row r="130" ht="16.9" customHeight="1" spans="1:3">
      <c r="A130" s="123" t="s">
        <v>1404</v>
      </c>
      <c r="B130" s="122"/>
      <c r="C130" s="104"/>
    </row>
    <row r="131" ht="16.9" customHeight="1" spans="1:3">
      <c r="A131" s="123" t="s">
        <v>1405</v>
      </c>
      <c r="B131" s="122"/>
      <c r="C131" s="104"/>
    </row>
    <row r="132" ht="16.9" customHeight="1" spans="1:3">
      <c r="A132" s="123" t="s">
        <v>1406</v>
      </c>
      <c r="B132" s="122"/>
      <c r="C132" s="104"/>
    </row>
    <row r="133" ht="16.9" customHeight="1" spans="1:3">
      <c r="A133" s="123" t="s">
        <v>1407</v>
      </c>
      <c r="B133" s="122">
        <v>0</v>
      </c>
      <c r="C133" s="104"/>
    </row>
    <row r="134" ht="16.9" customHeight="1" spans="1:3">
      <c r="A134" s="123" t="s">
        <v>1408</v>
      </c>
      <c r="B134" s="122"/>
      <c r="C134" s="104"/>
    </row>
    <row r="135" ht="16.9" customHeight="1" spans="1:3">
      <c r="A135" s="123" t="s">
        <v>1409</v>
      </c>
      <c r="B135" s="122"/>
      <c r="C135" s="104"/>
    </row>
    <row r="136" ht="16.9" customHeight="1" spans="1:3">
      <c r="A136" s="123" t="s">
        <v>1410</v>
      </c>
      <c r="B136" s="122"/>
      <c r="C136" s="104"/>
    </row>
    <row r="137" ht="16.9" customHeight="1" spans="1:3">
      <c r="A137" s="123" t="s">
        <v>1411</v>
      </c>
      <c r="B137" s="122"/>
      <c r="C137" s="104"/>
    </row>
    <row r="138" ht="16.9" customHeight="1" spans="1:3">
      <c r="A138" s="123" t="s">
        <v>1412</v>
      </c>
      <c r="B138" s="122">
        <v>0</v>
      </c>
      <c r="C138" s="104"/>
    </row>
    <row r="139" ht="16.9" customHeight="1" spans="1:3">
      <c r="A139" s="123" t="s">
        <v>1413</v>
      </c>
      <c r="B139" s="122"/>
      <c r="C139" s="104"/>
    </row>
    <row r="140" ht="16.9" customHeight="1" spans="1:3">
      <c r="A140" s="123" t="s">
        <v>1414</v>
      </c>
      <c r="B140" s="122">
        <v>0</v>
      </c>
      <c r="C140" s="104"/>
    </row>
    <row r="141" ht="16.9" customHeight="1" spans="1:3">
      <c r="A141" s="123" t="s">
        <v>1415</v>
      </c>
      <c r="B141" s="122"/>
      <c r="C141" s="104"/>
    </row>
    <row r="142" ht="16.9" customHeight="1" spans="1:3">
      <c r="A142" s="123" t="s">
        <v>1416</v>
      </c>
      <c r="B142" s="122"/>
      <c r="C142" s="104"/>
    </row>
    <row r="143" ht="16.9" customHeight="1" spans="1:3">
      <c r="A143" s="123" t="s">
        <v>1417</v>
      </c>
      <c r="B143" s="122">
        <v>0</v>
      </c>
      <c r="C143" s="104"/>
    </row>
    <row r="144" ht="16.9" customHeight="1" spans="1:3">
      <c r="A144" s="123" t="s">
        <v>1418</v>
      </c>
      <c r="B144" s="122"/>
      <c r="C144" s="104"/>
    </row>
    <row r="145" ht="16.9" customHeight="1" spans="1:3">
      <c r="A145" s="123" t="s">
        <v>1419</v>
      </c>
      <c r="B145" s="122">
        <v>0</v>
      </c>
      <c r="C145" s="104"/>
    </row>
    <row r="146" ht="16.9" customHeight="1" spans="1:3">
      <c r="A146" s="123" t="s">
        <v>1420</v>
      </c>
      <c r="B146" s="122"/>
      <c r="C146" s="104"/>
    </row>
    <row r="147" ht="16.9" customHeight="1" spans="1:3">
      <c r="A147" s="123" t="s">
        <v>1421</v>
      </c>
      <c r="B147" s="122"/>
      <c r="C147" s="104"/>
    </row>
    <row r="148" ht="16.9" customHeight="1" spans="1:3">
      <c r="A148" s="123" t="s">
        <v>1422</v>
      </c>
      <c r="B148" s="122" t="s">
        <v>1423</v>
      </c>
      <c r="C148" s="104"/>
    </row>
    <row r="149" ht="16.9" customHeight="1" spans="1:3">
      <c r="A149" s="123" t="s">
        <v>257</v>
      </c>
      <c r="B149" s="122">
        <v>0</v>
      </c>
      <c r="C149" s="104"/>
    </row>
    <row r="150" spans="1:1">
      <c r="A150" s="125" t="s">
        <v>1274</v>
      </c>
    </row>
  </sheetData>
  <mergeCells count="2">
    <mergeCell ref="A2:C2"/>
    <mergeCell ref="A3:B3"/>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indexed="14"/>
  </sheetPr>
  <dimension ref="A1:C5"/>
  <sheetViews>
    <sheetView workbookViewId="0">
      <selection activeCell="B30" sqref="B30"/>
    </sheetView>
  </sheetViews>
  <sheetFormatPr defaultColWidth="9" defaultRowHeight="14.25" outlineLevelRow="4" outlineLevelCol="2"/>
  <cols>
    <col min="1" max="1" width="16.5" customWidth="1"/>
    <col min="2" max="2" width="33.375" customWidth="1"/>
    <col min="3" max="3" width="30.375" customWidth="1"/>
  </cols>
  <sheetData>
    <row r="1" spans="1:1">
      <c r="A1" s="13" t="s">
        <v>1424</v>
      </c>
    </row>
    <row r="2" ht="35.25" customHeight="1" spans="1:3">
      <c r="A2" s="14" t="s">
        <v>1425</v>
      </c>
      <c r="B2" s="14"/>
      <c r="C2" s="14"/>
    </row>
    <row r="3" ht="25.5" customHeight="1" spans="1:3">
      <c r="A3" s="66"/>
      <c r="B3" s="66"/>
      <c r="C3" s="67" t="s">
        <v>8</v>
      </c>
    </row>
    <row r="4" s="65" customFormat="1" ht="30.75" customHeight="1" spans="1:3">
      <c r="A4" s="24" t="s">
        <v>1269</v>
      </c>
      <c r="B4" s="24" t="s">
        <v>1426</v>
      </c>
      <c r="C4" s="24" t="s">
        <v>1427</v>
      </c>
    </row>
    <row r="5" s="65" customFormat="1" ht="20.1" customHeight="1" spans="1:3">
      <c r="A5" s="68" t="s">
        <v>1428</v>
      </c>
      <c r="B5" s="69">
        <v>173188</v>
      </c>
      <c r="C5" s="69">
        <v>198720</v>
      </c>
    </row>
  </sheetData>
  <mergeCells count="1">
    <mergeCell ref="A2:C2"/>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indexed="14"/>
  </sheetPr>
  <dimension ref="A1:C19"/>
  <sheetViews>
    <sheetView workbookViewId="0">
      <selection activeCell="C31" sqref="C31"/>
    </sheetView>
  </sheetViews>
  <sheetFormatPr defaultColWidth="9" defaultRowHeight="14.25" outlineLevelCol="2"/>
  <cols>
    <col min="1" max="1" width="33.875" customWidth="1"/>
    <col min="2" max="2" width="18.25" customWidth="1"/>
    <col min="3" max="3" width="22.5" customWidth="1"/>
  </cols>
  <sheetData>
    <row r="1" spans="1:1">
      <c r="A1" s="13" t="s">
        <v>1429</v>
      </c>
    </row>
    <row r="2" s="106" customFormat="1" ht="33.75" customHeight="1" spans="1:3">
      <c r="A2" s="14" t="s">
        <v>1430</v>
      </c>
      <c r="B2" s="14"/>
      <c r="C2" s="14"/>
    </row>
    <row r="3" ht="21" customHeight="1" spans="3:3">
      <c r="C3" s="115" t="s">
        <v>1431</v>
      </c>
    </row>
    <row r="4" s="22" customFormat="1" ht="18" customHeight="1" spans="1:3">
      <c r="A4" s="24" t="s">
        <v>1277</v>
      </c>
      <c r="B4" s="24" t="s">
        <v>1432</v>
      </c>
      <c r="C4" s="24" t="s">
        <v>1433</v>
      </c>
    </row>
    <row r="5" ht="18" customHeight="1" spans="1:3">
      <c r="A5" s="17" t="s">
        <v>1434</v>
      </c>
      <c r="B5" s="116">
        <v>20406003.95</v>
      </c>
      <c r="C5" s="116">
        <v>13547248.86</v>
      </c>
    </row>
    <row r="6" ht="18" customHeight="1" spans="1:3">
      <c r="A6" s="17" t="s">
        <v>1435</v>
      </c>
      <c r="B6" s="116">
        <v>17000</v>
      </c>
      <c r="C6" s="116">
        <v>59011</v>
      </c>
    </row>
    <row r="7" ht="18" customHeight="1" spans="1:3">
      <c r="A7" s="17" t="s">
        <v>1436</v>
      </c>
      <c r="B7" s="116">
        <v>8934955.14</v>
      </c>
      <c r="C7" s="116">
        <v>5542003.89</v>
      </c>
    </row>
    <row r="8" ht="18" customHeight="1" spans="1:3">
      <c r="A8" s="17" t="s">
        <v>1437</v>
      </c>
      <c r="B8" s="116">
        <v>690600</v>
      </c>
      <c r="C8" s="116">
        <v>690600</v>
      </c>
    </row>
    <row r="9" ht="18" customHeight="1" spans="1:3">
      <c r="A9" s="17" t="s">
        <v>1438</v>
      </c>
      <c r="B9" s="116">
        <v>8244355.14</v>
      </c>
      <c r="C9" s="116">
        <v>4851403.89</v>
      </c>
    </row>
    <row r="10" ht="18" customHeight="1" spans="1:3">
      <c r="A10" s="17" t="s">
        <v>1439</v>
      </c>
      <c r="B10" s="116">
        <v>11454048.81</v>
      </c>
      <c r="C10" s="116">
        <v>7946233.97</v>
      </c>
    </row>
    <row r="11" ht="18" customHeight="1" spans="1:3">
      <c r="A11" s="17" t="s">
        <v>1440</v>
      </c>
      <c r="B11" s="117" t="s">
        <v>1441</v>
      </c>
      <c r="C11" s="117" t="s">
        <v>1441</v>
      </c>
    </row>
    <row r="12" ht="18" customHeight="1" spans="1:3">
      <c r="A12" s="17" t="s">
        <v>1442</v>
      </c>
      <c r="B12" s="117" t="s">
        <v>1441</v>
      </c>
      <c r="C12" s="118">
        <v>2</v>
      </c>
    </row>
    <row r="13" ht="18" customHeight="1" spans="1:3">
      <c r="A13" s="17" t="s">
        <v>1443</v>
      </c>
      <c r="B13" s="117" t="s">
        <v>1441</v>
      </c>
      <c r="C13" s="118">
        <v>2</v>
      </c>
    </row>
    <row r="14" ht="18" customHeight="1" spans="1:3">
      <c r="A14" s="17" t="s">
        <v>1444</v>
      </c>
      <c r="B14" s="117" t="s">
        <v>1441</v>
      </c>
      <c r="C14" s="118">
        <v>8</v>
      </c>
    </row>
    <row r="15" ht="18" customHeight="1" spans="1:3">
      <c r="A15" s="17" t="s">
        <v>1445</v>
      </c>
      <c r="B15" s="117" t="s">
        <v>1441</v>
      </c>
      <c r="C15" s="118">
        <v>206</v>
      </c>
    </row>
    <row r="16" ht="18" customHeight="1" spans="1:3">
      <c r="A16" s="17" t="s">
        <v>1446</v>
      </c>
      <c r="B16" s="117" t="s">
        <v>1441</v>
      </c>
      <c r="C16" s="118">
        <v>10901</v>
      </c>
    </row>
    <row r="17" ht="18" customHeight="1" spans="1:3">
      <c r="A17" s="17" t="s">
        <v>1447</v>
      </c>
      <c r="B17" s="117" t="s">
        <v>1441</v>
      </c>
      <c r="C17" s="118">
        <v>98416</v>
      </c>
    </row>
    <row r="18" ht="18" customHeight="1" spans="1:3">
      <c r="A18" s="17" t="s">
        <v>1448</v>
      </c>
      <c r="B18" s="117" t="s">
        <v>1441</v>
      </c>
      <c r="C18" s="118">
        <v>0</v>
      </c>
    </row>
    <row r="19" ht="18" customHeight="1" spans="1:3">
      <c r="A19" s="17" t="s">
        <v>1449</v>
      </c>
      <c r="B19" s="117" t="s">
        <v>1441</v>
      </c>
      <c r="C19" s="118">
        <v>0</v>
      </c>
    </row>
  </sheetData>
  <mergeCells count="1">
    <mergeCell ref="A2:C2"/>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关于德安县2017年财政决算草案的报告</vt:lpstr>
      <vt:lpstr>01一般公共预算收入决算表</vt:lpstr>
      <vt:lpstr>02一般公共预算支出决算表</vt:lpstr>
      <vt:lpstr>03一般公共预算本级支出决算表</vt:lpstr>
      <vt:lpstr>04基本支出决算表（试编）</vt:lpstr>
      <vt:lpstr>05税收返还及转移支付分地区决算表</vt:lpstr>
      <vt:lpstr>06转移支付分项目决算表</vt:lpstr>
      <vt:lpstr>07一般债务余额、限额情况表</vt:lpstr>
      <vt:lpstr>08三公经费支出决算表</vt:lpstr>
      <vt:lpstr>09三公经费支出情况</vt:lpstr>
      <vt:lpstr>10政府性基金预算收入决算表</vt:lpstr>
      <vt:lpstr>11政府性基金预算支出决算表</vt:lpstr>
      <vt:lpstr>12政府性基金本级支出决算表</vt:lpstr>
      <vt:lpstr>13政府性基金转移支付分地区决算表</vt:lpstr>
      <vt:lpstr>14政府性基金转移支付表（分项目）</vt:lpstr>
      <vt:lpstr>15专项债务余额、限额情况表 </vt:lpstr>
      <vt:lpstr>16国有资本经营预算收入决算表</vt:lpstr>
      <vt:lpstr>17国有资本经营预算支出决算表</vt:lpstr>
      <vt:lpstr>18社会保险基金预算收入决算表</vt:lpstr>
      <vt:lpstr>19社会保险基金预算支出决算表</vt:lpstr>
      <vt:lpstr>20社会保险基金预算结余表</vt:lpstr>
      <vt:lpstr>21、德安县税收返还及转移收入支付决算情况说明</vt:lpstr>
      <vt:lpstr>22德安县2017年度预算绩效管理工作开展情况说明</vt:lpstr>
      <vt:lpstr>23 县级政府举借债务情况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风彩</cp:lastModifiedBy>
  <dcterms:created xsi:type="dcterms:W3CDTF">1996-12-17T01:32:00Z</dcterms:created>
  <cp:lastPrinted>2017-08-02T05:44:00Z</cp:lastPrinted>
  <dcterms:modified xsi:type="dcterms:W3CDTF">2025-06-11T04:53:16Z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10DF8963E29240289C571719E5CA8816_12</vt:lpwstr>
  </property>
  <property fmtid="{D5CDD505-2E9C-101B-9397-08002B2CF9AE}" pid="3" name="KSOProductBuildVer">
    <vt:lpwstr>2052-12.1.0.16729</vt:lpwstr>
  </property>
</Properties>
</file>